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6" windowHeight="8532"/>
  </bookViews>
  <sheets>
    <sheet name="на 01.01.2020" sheetId="1" r:id="rId1"/>
  </sheets>
  <definedNames>
    <definedName name="APPT" localSheetId="0">'на 01.01.2020'!#REF!</definedName>
    <definedName name="FIO" localSheetId="0">'на 01.01.2020'!#REF!</definedName>
    <definedName name="SIGN" localSheetId="0">'на 01.01.2020'!#REF!</definedName>
    <definedName name="Z_18A44355_9B01_4B30_A21D_D58AB6C16BB3_.wvu.PrintTitles" localSheetId="0" hidden="1">'на 01.01.2020'!$5:$5</definedName>
    <definedName name="Z_18A44355_9B01_4B30_A21D_D58AB6C16BB3_.wvu.Rows" localSheetId="0" hidden="1">'на 01.01.2020'!$118:$118</definedName>
    <definedName name="Z_3BC8A2A8_E6DA_4580_831A_3F6F11ADCEF2_.wvu.PrintTitles" localSheetId="0" hidden="1">'на 01.01.2020'!$5:$5</definedName>
    <definedName name="Z_3BC8A2A8_E6DA_4580_831A_3F6F11ADCEF2_.wvu.Rows" localSheetId="0" hidden="1">'на 01.01.2020'!#REF!</definedName>
    <definedName name="Z_40AF8D35_BE0F_4075_942A_A459537355E7_.wvu.PrintTitles" localSheetId="0" hidden="1">'на 01.01.2020'!$5:$5</definedName>
    <definedName name="Z_40AF8D35_BE0F_4075_942A_A459537355E7_.wvu.Rows" localSheetId="0" hidden="1">'на 01.01.2020'!#REF!</definedName>
    <definedName name="Z_88127E63_12D7_4F66_B662_AB9F1540D418_.wvu.Cols" localSheetId="0" hidden="1">'на 01.01.2020'!$A:$A</definedName>
    <definedName name="Z_88127E63_12D7_4F66_B662_AB9F1540D418_.wvu.PrintTitles" localSheetId="0" hidden="1">'на 01.01.2020'!$5:$5</definedName>
    <definedName name="Z_88127E63_12D7_4F66_B662_AB9F1540D418_.wvu.Rows" localSheetId="0" hidden="1">'на 01.01.2020'!#REF!,'на 01.01.2020'!#REF!,'на 01.01.2020'!#REF!,'на 01.01.2020'!#REF!,'на 01.01.2020'!#REF!,'на 01.01.2020'!$144:$145</definedName>
    <definedName name="Z_BF505269_B908_40DB_A66E_94DF9FB9B769_.wvu.PrintTitles" localSheetId="0" hidden="1">'на 01.01.2020'!$5:$5</definedName>
    <definedName name="_xlnm.Print_Titles" localSheetId="0">'на 01.01.2020'!$5:$5</definedName>
  </definedNames>
  <calcPr calcId="145621" iterateDelta="1E-4"/>
  <customWorkbookViews>
    <customWorkbookView name="Татьяна С. Ковалева - Личное представление" guid="{40AF8D35-BE0F-4075-942A-A459537355E7}" mergeInterval="0" personalView="1" maximized="1" windowWidth="1276" windowHeight="795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Татьяна В. Ханова - Личное представление" guid="{88127E63-12D7-4F66-B662-AB9F1540D418}" mergeInterval="0" personalView="1" maximized="1" windowWidth="1276" windowHeight="723" activeSheetId="1"/>
  </customWorkbookViews>
</workbook>
</file>

<file path=xl/calcChain.xml><?xml version="1.0" encoding="utf-8"?>
<calcChain xmlns="http://schemas.openxmlformats.org/spreadsheetml/2006/main">
  <c r="G7" i="1" l="1"/>
  <c r="G8" i="1"/>
  <c r="G9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3" i="1"/>
  <c r="G54" i="1"/>
  <c r="G55" i="1"/>
  <c r="G56" i="1"/>
  <c r="G57" i="1"/>
  <c r="G61" i="1"/>
  <c r="G63" i="1"/>
  <c r="G64" i="1"/>
  <c r="G65" i="1"/>
  <c r="G66" i="1"/>
  <c r="G67" i="1"/>
  <c r="G68" i="1"/>
  <c r="G69" i="1"/>
  <c r="G70" i="1"/>
  <c r="G71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100" i="1"/>
  <c r="G101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3" i="1"/>
  <c r="E44" i="1"/>
  <c r="E45" i="1"/>
  <c r="E47" i="1"/>
  <c r="E48" i="1"/>
  <c r="E50" i="1"/>
  <c r="E51" i="1"/>
  <c r="E52" i="1"/>
  <c r="E53" i="1"/>
  <c r="E54" i="1"/>
  <c r="E55" i="1"/>
  <c r="E57" i="1"/>
  <c r="E58" i="1"/>
  <c r="E59" i="1"/>
  <c r="E60" i="1"/>
  <c r="E61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5" i="1"/>
  <c r="E108" i="1"/>
  <c r="E110" i="1"/>
  <c r="E111" i="1"/>
  <c r="E112" i="1"/>
  <c r="E113" i="1"/>
  <c r="E114" i="1"/>
  <c r="E115" i="1"/>
  <c r="E116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F98" i="1"/>
  <c r="D98" i="1"/>
  <c r="C98" i="1"/>
  <c r="D45" i="1"/>
  <c r="C45" i="1"/>
  <c r="F126" i="1" l="1"/>
  <c r="C126" i="1"/>
  <c r="D126" i="1"/>
  <c r="F53" i="1" l="1"/>
  <c r="D53" i="1"/>
  <c r="C53" i="1"/>
  <c r="F45" i="1"/>
  <c r="C167" i="1" l="1"/>
  <c r="D69" i="1" l="1"/>
  <c r="F40" i="1" l="1"/>
  <c r="D173" i="1" l="1"/>
  <c r="C146" i="1"/>
  <c r="F173" i="1" l="1"/>
  <c r="C173" i="1" l="1"/>
  <c r="F28" i="1" l="1"/>
  <c r="D28" i="1"/>
  <c r="C28" i="1"/>
  <c r="F76" i="1" l="1"/>
  <c r="F33" i="1"/>
  <c r="D33" i="1"/>
  <c r="C33" i="1"/>
  <c r="F146" i="1" l="1"/>
  <c r="D154" i="1" l="1"/>
  <c r="D76" i="1" l="1"/>
  <c r="D44" i="1" l="1"/>
  <c r="F21" i="1"/>
  <c r="D21" i="1"/>
  <c r="C21" i="1"/>
  <c r="D43" i="1" l="1"/>
  <c r="C131" i="1"/>
  <c r="F44" i="1"/>
  <c r="F43" i="1" l="1"/>
  <c r="F108" i="1" s="1"/>
  <c r="C76" i="1"/>
  <c r="C44" i="1" l="1"/>
  <c r="F9" i="1"/>
  <c r="D9" i="1"/>
  <c r="C9" i="1"/>
  <c r="F163" i="1"/>
  <c r="F157" i="1"/>
  <c r="C43" i="1" l="1"/>
  <c r="F167" i="1" l="1"/>
  <c r="D167" i="1"/>
  <c r="D146" i="1" l="1"/>
  <c r="F110" i="1" l="1"/>
  <c r="F125" i="1"/>
  <c r="D110" i="1" l="1"/>
  <c r="C110" i="1"/>
  <c r="D163" i="1" l="1"/>
  <c r="C163" i="1"/>
  <c r="D157" i="1"/>
  <c r="C157" i="1"/>
  <c r="F144" i="1"/>
  <c r="D144" i="1"/>
  <c r="C144" i="1"/>
  <c r="F170" i="1" l="1"/>
  <c r="F154" i="1" l="1"/>
  <c r="D40" i="1" l="1"/>
  <c r="C40" i="1"/>
  <c r="F17" i="1"/>
  <c r="D17" i="1"/>
  <c r="C17" i="1"/>
  <c r="F14" i="1"/>
  <c r="F6" i="1" s="1"/>
  <c r="D14" i="1"/>
  <c r="C14" i="1"/>
  <c r="D6" i="1" l="1"/>
  <c r="G6" i="1" s="1"/>
  <c r="D108" i="1" l="1"/>
  <c r="C170" i="1"/>
  <c r="D170" i="1" l="1"/>
  <c r="F131" i="1" l="1"/>
  <c r="D125" i="1" l="1"/>
  <c r="F137" i="1" l="1"/>
  <c r="F172" i="1" s="1"/>
  <c r="C154" i="1" l="1"/>
  <c r="D137" i="1"/>
  <c r="C137" i="1"/>
  <c r="D131" i="1"/>
  <c r="C125" i="1"/>
  <c r="C172" i="1" l="1"/>
  <c r="D172" i="1"/>
  <c r="F174" i="1"/>
  <c r="D174" i="1" l="1"/>
  <c r="C6" i="1"/>
  <c r="E6" i="1" s="1"/>
  <c r="C108" i="1" l="1"/>
</calcChain>
</file>

<file path=xl/sharedStrings.xml><?xml version="1.0" encoding="utf-8"?>
<sst xmlns="http://schemas.openxmlformats.org/spreadsheetml/2006/main" count="324" uniqueCount="304">
  <si>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</si>
  <si>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</si>
  <si>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</si>
  <si>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</si>
  <si>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</si>
  <si>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</si>
  <si>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</si>
  <si>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</si>
  <si>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</si>
  <si>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</si>
  <si>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</si>
  <si>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</si>
  <si>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</si>
  <si>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</si>
  <si>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</si>
  <si>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</si>
  <si>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</si>
  <si>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</si>
  <si>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</si>
  <si>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</si>
  <si>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</si>
  <si>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</si>
  <si>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</si>
  <si>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</si>
  <si>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</si>
  <si>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</si>
  <si>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</si>
  <si>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</si>
  <si>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</si>
  <si>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</si>
  <si>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</si>
  <si>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</si>
  <si>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</si>
  <si>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</si>
  <si>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</si>
  <si>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</si>
  <si>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</si>
  <si>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</si>
  <si>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</si>
  <si>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</si>
  <si>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</si>
  <si>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</si>
  <si>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</si>
  <si>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</si>
  <si>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</si>
  <si>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</si>
  <si>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</si>
  <si>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</si>
  <si>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</si>
  <si>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</si>
  <si>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</si>
  <si>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</si>
  <si>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</si>
  <si>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</si>
  <si>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</si>
  <si>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</si>
  <si>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</si>
  <si>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</si>
  <si>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</si>
  <si>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</si>
  <si>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</si>
  <si>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</si>
  <si>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</si>
  <si>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</si>
  <si>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</si>
  <si>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</si>
  <si>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</si>
  <si>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</si>
  <si>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</si>
  <si>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</si>
  <si>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</si>
  <si>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</si>
  <si>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</si>
  <si>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</si>
  <si>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</si>
  <si>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</si>
  <si>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</si>
  <si>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</si>
  <si>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</si>
  <si>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</si>
  <si>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</si>
  <si>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</si>
  <si>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</si>
  <si>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</si>
  <si>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</si>
  <si>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</si>
  <si>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</si>
  <si>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</si>
  <si>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</si>
  <si>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</si>
  <si>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</si>
  <si>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</si>
  <si>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</si>
  <si>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</si>
  <si>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</si>
  <si>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</si>
  <si>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</si>
  <si>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</si>
  <si>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</si>
  <si>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</si>
  <si>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</si>
  <si>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</si>
  <si>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</si>
  <si>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</si>
  <si>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</si>
  <si>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</si>
  <si>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</si>
  <si>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</si>
  <si>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</si>
  <si>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</si>
  <si>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</si>
  <si>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</si>
  <si>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</si>
  <si>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</si>
  <si>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</si>
  <si>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</si>
  <si>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</si>
  <si>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</si>
  <si>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</si>
  <si>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</si>
  <si>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</si>
  <si>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</si>
  <si>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</si>
  <si>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</si>
  <si>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</si>
  <si>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</si>
  <si>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</si>
  <si>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</si>
  <si>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</si>
  <si>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</si>
  <si>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</si>
  <si>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</si>
  <si>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</si>
  <si>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</si>
  <si>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</si>
  <si>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</si>
  <si>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</si>
  <si>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</si>
  <si>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</si>
  <si>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</si>
  <si>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</si>
  <si>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</si>
  <si>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</si>
  <si>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</si>
  <si>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</si>
  <si>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</si>
  <si>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</si>
  <si>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</si>
  <si>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</si>
  <si>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</si>
  <si>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</si>
  <si>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</si>
  <si>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</si>
  <si>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</si>
  <si>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</si>
  <si>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</si>
  <si>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%
Роста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</si>
  <si>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</si>
  <si>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</si>
  <si>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</si>
  <si>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</si>
  <si>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</si>
  <si>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</si>
  <si>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</si>
  <si>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</si>
  <si>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</si>
  <si>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</si>
  <si>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</si>
  <si>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</si>
  <si>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</si>
  <si>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</si>
  <si>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</si>
  <si>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70390</t>
  </si>
  <si>
    <t>70450</t>
  </si>
  <si>
    <t>70270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</si>
  <si>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</si>
  <si>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</si>
  <si>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</si>
  <si>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</si>
  <si>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</si>
  <si>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</si>
  <si>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0107</t>
  </si>
  <si>
    <t>Обеспечение проведения выборов и референдумов</t>
  </si>
  <si>
    <t>2.02.10.00.0.00.0.000</t>
  </si>
  <si>
    <t>2.02.20.00.0.00.0.000</t>
  </si>
  <si>
    <t>1.14.06.31.2.04.0.430</t>
  </si>
  <si>
    <t>0600</t>
  </si>
  <si>
    <t>Охрана окружающей среды</t>
  </si>
  <si>
    <t>1006</t>
  </si>
  <si>
    <t>Другие вопросы в области социальной политики</t>
  </si>
  <si>
    <t>1101</t>
  </si>
  <si>
    <t>Физическая культура</t>
  </si>
  <si>
    <t>70650</t>
  </si>
  <si>
    <t>Развитие общественной инфраструктуры муниципального значения за счет средств субсидии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</si>
  <si>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</si>
  <si>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</si>
  <si>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</si>
  <si>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</si>
  <si>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</si>
  <si>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</si>
  <si>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</si>
  <si>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</si>
  <si>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</si>
  <si>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1.14.02.04.3.04.0.000</t>
  </si>
  <si>
    <t>1.14.06.01.2.04.0.000</t>
  </si>
  <si>
    <t>1.14.02.04.2.04.0.000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</si>
  <si>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</si>
  <si>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</si>
  <si>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 Капустина</t>
  </si>
  <si>
    <t>70360 и R5380, R4981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</si>
  <si>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</si>
  <si>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</si>
  <si>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</si>
  <si>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</si>
  <si>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Молодежная политика</t>
  </si>
  <si>
    <t xml:space="preserve">Культура и кинематография </t>
  </si>
  <si>
    <t>Бюджетные назначения        2019 год</t>
  </si>
  <si>
    <t>1.05.01.00.0.00.0.000</t>
  </si>
  <si>
    <t>Налог, взимаемый в связи с применением упрощенной системы налогообложения</t>
  </si>
  <si>
    <t>71740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</si>
  <si>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</si>
  <si>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</si>
  <si>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Доходы от оказания платных услуг и компенсации затрат государства</t>
  </si>
  <si>
    <t>1.11.09.04.4.04.0.000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</si>
  <si>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</si>
  <si>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51200</t>
  </si>
  <si>
    <t>Прочие безвозмездные поступления</t>
  </si>
  <si>
    <t>2.07.00.00.0.00.0.000</t>
  </si>
  <si>
    <t>1.14.06.02.4.04.0.430</t>
  </si>
  <si>
    <t>70870</t>
  </si>
  <si>
    <t>Иные межбюджетные трансферты</t>
  </si>
  <si>
    <t>2.02.40.00.0.00.0.000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</si>
  <si>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</si>
  <si>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приобретением автотранспортных средств</t>
  </si>
  <si>
    <t>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</si>
  <si>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</si>
  <si>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R4970</t>
  </si>
  <si>
    <t>Реализация мероприятий по обеспечению жильем молодых семей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</si>
  <si>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</si>
  <si>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70840</t>
  </si>
  <si>
    <t>0605</t>
  </si>
  <si>
    <t>Другие вопросы в области охраны окружающей среды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</si>
  <si>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</si>
  <si>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70980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</si>
  <si>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</si>
  <si>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71164</t>
  </si>
  <si>
    <t>Дотация на поддержку мер по обеспечению сбалансированности местных бюджетов для решения отдельных вопросов местного значения в сфере культуры и иных вопросов местного значения</t>
  </si>
  <si>
    <t>71741</t>
  </si>
  <si>
    <t>Реализация мероприятий в сфере дорожной деятельности с целью организации освещения улично-дорожной сети.</t>
  </si>
  <si>
    <t>71650</t>
  </si>
  <si>
    <t xml:space="preserve"> Субсидии на проведение ремонта, приобретение оборудования и (или) оснащения с целью открытия мест для детей в возрасте от 2 месяцев до 3 лет в образовательных организациях, реализующих программы дошкольного образования</t>
  </si>
  <si>
    <t>71165</t>
  </si>
  <si>
    <t>71166</t>
  </si>
  <si>
    <t>Дотация на поддержку мер по обеспечению сбалансированности местных бюджетов для решения отдельных вопросов местного значения, распределяемых с учетом результатов определения расчетного объема расходных обязательств консолидированных бюджетов муниципальных районов (бюджетов городских округов) Волгоградской области"</t>
  </si>
  <si>
    <t>R4670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</si>
  <si>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</si>
  <si>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</si>
  <si>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Субсидии бюджетам муниципальных образований Волгоградской области на реализацию мероприятий в сфере дорожной деятельности на 2019 год и на плановый период 2020 и 2021 годов</t>
  </si>
  <si>
    <t>Поддержка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</si>
  <si>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за счет средств субсидии из областного бюджета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</si>
  <si>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</si>
  <si>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посёлках Волгоградской области (инфе межбюджетные субсидии)</t>
  </si>
  <si>
    <t>Дотация на поддержку мер по обеспечению сбалансированности местных бюджетов для решения отдельных вопросов местного значения в  связи с реализацией местных инициатив населения</t>
  </si>
  <si>
    <t>R0970,50970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</si>
  <si>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</si>
  <si>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70070</t>
  </si>
  <si>
    <t>Субсидии на поощрение победителей конкурса на лучшую организацию работы в представительных органах местного самоуправления</t>
  </si>
  <si>
    <t>2.18.00.00.0.00.0.000</t>
  </si>
  <si>
    <t>Доходы бюджетов городских округов от возврата автономными учреждениями остатков субсидий прошлых лет</t>
  </si>
  <si>
    <t>71700</t>
  </si>
  <si>
    <t>Субсидия на проведение мероприятий по реализации проекта Волгоградской области "Повышение финансовой грамотности населения Волгоградской области"</t>
  </si>
  <si>
    <t>S0620</t>
  </si>
  <si>
    <t>Капитальный ремонт и ремонт автомобильных дорог общего пользования муниципального значения за счет средств дорожного фонда городского округа (субсидия)</t>
  </si>
  <si>
    <t>71490</t>
  </si>
  <si>
    <t>R5190</t>
  </si>
  <si>
    <t>Поддержка отрасли культуры</t>
  </si>
  <si>
    <t>х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</si>
  <si>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</si>
  <si>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</si>
  <si>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</si>
  <si>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R5270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</si>
  <si>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</t>
  </si>
  <si>
    <t>71350</t>
  </si>
  <si>
    <t>Субсидии на реализацию мероприятий в области обращения с отходами и ликвидация накопленного экологического ущерба</t>
  </si>
  <si>
    <t>5479F</t>
  </si>
  <si>
    <t>Межбюджетные трансферты на реализацию мероприятий по восстановлению автодорог регионального, межмуницип. и местн.значения при ликвид. посл.чрезвыч.ситуаций</t>
  </si>
  <si>
    <t>Исполнено на 01.01.2020</t>
  </si>
  <si>
    <t>Исполнено на 01.01.2019</t>
  </si>
  <si>
    <t>НА 01.01.2020</t>
  </si>
  <si>
    <t>71163</t>
  </si>
  <si>
    <t>Дотация на поддержку мер по обеспечению сбалансированности местных бюджетов для решения отдельных вопросов местного значения, исходя из динамики собственных ресурсов по итогам 10 месяцев 2018 года</t>
  </si>
  <si>
    <t>56950</t>
  </si>
  <si>
    <t>R0270, R0273</t>
  </si>
  <si>
    <t>R5550</t>
  </si>
  <si>
    <t>71380</t>
  </si>
  <si>
    <t>2.04.00.00.0.00.0.000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</si>
  <si>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</si>
  <si>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</si>
  <si>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11 месяцев 2019 года</t>
  </si>
  <si>
    <t>71167</t>
  </si>
  <si>
    <t>R5191,R5194</t>
  </si>
  <si>
    <t>Поддержка отрасли культуры (Поддержка лучших сельских учреждений культуры и их работников)</t>
  </si>
  <si>
    <t>55500</t>
  </si>
  <si>
    <t xml:space="preserve">Иные  межбюджетные  трансферты  за  достижение  показателей 
деятельности органов исполнительной власти субъектов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</si>
</sst>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>
      <alignment horizontal="left" wrapText="1"/>
    </xf>
    <xf numFmtId="0" fontId="7" fillId="0" borderId="1" xfId="1" applyFont="1" applyBorder="1" applyAlignment="1" applyProtection="1">
      <alignment horizontal="left" vertical="center" wrapText="1" readingOrder="1"/>
      <protection locked="0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10" fillId="0" borderId="0" xfId="0" applyFont="1" applyFill="1"/>
    <xf numFmtId="0" fontId="11" fillId="2" borderId="0" xfId="0" applyFont="1" applyFill="1" applyAlignment="1">
      <alignment wrapText="1"/>
    </xf>
    <xf numFmtId="0" fontId="15" fillId="2" borderId="0" xfId="0" applyFont="1" applyFill="1"/>
    <xf numFmtId="165" fontId="14" fillId="2" borderId="0" xfId="0" applyNumberFormat="1" applyFont="1" applyFill="1"/>
    <xf numFmtId="0" fontId="14" fillId="2" borderId="0" xfId="0" applyFont="1" applyFill="1"/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/>
    </xf>
    <xf numFmtId="165" fontId="10" fillId="2" borderId="0" xfId="0" applyNumberFormat="1" applyFont="1" applyFill="1"/>
    <xf numFmtId="165" fontId="9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8">
    <cellStyle name="Денежный 2" xfId="4"/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7"/>
    <cellStyle name="Финансовый 2" xfId="5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76"/>
  <sheetViews>
    <sheetView showGridLines="0" tabSelected="1" topLeftCell="B139" zoomScale="86" zoomScaleNormal="86" workbookViewId="0">
      <selection activeCell="G72" sqref="G72"/>
    </sheetView>
  </sheetViews>
  <sheetFormatPr defaultColWidth="9.109375" defaultRowHeight="9.6" outlineLevelRow="7" x14ac:dyDescent="0.2"/>
  <cols>
    <col min="1" max="1" width="16.88671875" style="35" hidden="1" customWidth="1"/>
    <col min="2" max="2" width="64.5546875" style="33" customWidth="1"/>
    <col min="3" max="3" width="13.109375" style="39" customWidth="1"/>
    <col min="4" max="4" width="11.109375" style="39" customWidth="1"/>
    <col min="5" max="5" width="12.109375" style="39" customWidth="1"/>
    <col min="6" max="6" width="11.5546875" style="39" customWidth="1"/>
    <col min="7" max="7" width="8.6640625" style="39" bestFit="1" customWidth="1"/>
    <col min="8" max="16384" width="9.109375" style="32"/>
  </cols>
  <sheetData>
    <row r="1" spans="1:8" x14ac:dyDescent="0.2">
      <c r="C1" s="32"/>
      <c r="D1" s="32"/>
      <c r="E1" s="32"/>
      <c r="F1" s="32"/>
      <c r="G1" s="32"/>
    </row>
    <row r="2" spans="1:8" x14ac:dyDescent="0.2">
      <c r="A2" s="50" t="s">
        <v>206</v>
      </c>
      <c r="B2" s="51"/>
      <c r="C2" s="51"/>
      <c r="D2" s="51"/>
      <c r="E2" s="51"/>
      <c r="F2" s="51"/>
      <c r="G2" s="51"/>
    </row>
    <row r="3" spans="1:8" x14ac:dyDescent="0.2">
      <c r="A3" s="50" t="s">
        <v>288</v>
      </c>
      <c r="B3" s="54"/>
      <c r="C3" s="54"/>
      <c r="D3" s="54"/>
      <c r="E3" s="54"/>
      <c r="F3" s="54"/>
      <c r="G3" s="54"/>
    </row>
    <row r="4" spans="1:8" x14ac:dyDescent="0.2">
      <c r="C4" s="32"/>
      <c r="D4" s="32"/>
      <c r="E4" s="32"/>
      <c r="F4" s="32"/>
      <c r="G4" s="32"/>
    </row>
    <row r="5" spans="1:8" ht="30.6" x14ac:dyDescent="0.2">
      <c r="A5" s="55" t="s">
        <v>1</v>
      </c>
      <c r="B5" s="3" t="s">
        <v>2</v>
      </c>
      <c r="C5" s="3" t="s">
        <v>216</v>
      </c>
      <c r="D5" s="3" t="s">
        <v>286</v>
      </c>
      <c r="E5" s="3" t="s">
        <v>85</v>
      </c>
      <c r="F5" s="3" t="s">
        <v>287</v>
      </c>
      <c r="G5" s="3" t="s">
        <v>156</v>
      </c>
      <c r="H5" s="1"/>
    </row>
    <row r="6" spans="1:8" s="34" customFormat="1" ht="10.199999999999999" x14ac:dyDescent="0.2">
      <c r="A6" s="55" t="s">
        <v>3</v>
      </c>
      <c r="B6" s="4" t="s">
        <v>4</v>
      </c>
      <c r="C6" s="5">
        <f>C7+C8+C9+C14+C17+C20+C21+C28+C32+C33+C39+C40</f>
        <v>799827</v>
      </c>
      <c r="D6" s="5">
        <f>D7+D8+D9+D14+D17+D20+D21+D28+D32+D33+D39+D40</f>
        <v>719827</v>
      </c>
      <c r="E6" s="5">
        <f>D6/C6*100</f>
        <v>89.997837032258218</v>
      </c>
      <c r="F6" s="5">
        <f>F7+F8+F9+F14+F17+F20+F21+F28+F32+F33+F39+F40</f>
        <v>798328.9</v>
      </c>
      <c r="G6" s="5">
        <f>D6/F6*100</f>
        <v>90.166722011441649</v>
      </c>
      <c r="H6" s="6"/>
    </row>
    <row r="7" spans="1:8" s="34" customFormat="1" ht="10.199999999999999" outlineLevel="2" x14ac:dyDescent="0.2">
      <c r="A7" s="55" t="s">
        <v>5</v>
      </c>
      <c r="B7" s="4" t="s">
        <v>6</v>
      </c>
      <c r="C7" s="5">
        <v>449951.7</v>
      </c>
      <c r="D7" s="5">
        <v>367817.6</v>
      </c>
      <c r="E7" s="5">
        <f t="shared" ref="E7:E70" si="0">D7/C7*100</f>
        <v>81.746018517098605</v>
      </c>
      <c r="F7" s="5">
        <v>453954</v>
      </c>
      <c r="G7" s="5">
        <f t="shared" ref="G7:G70" si="1">D7/F7*100</f>
        <v>81.0253021231226</v>
      </c>
      <c r="H7" s="6"/>
    </row>
    <row r="8" spans="1:8" s="34" customFormat="1" ht="10.199999999999999" outlineLevel="1" x14ac:dyDescent="0.2">
      <c r="A8" s="55" t="s">
        <v>7</v>
      </c>
      <c r="B8" s="4" t="s">
        <v>8</v>
      </c>
      <c r="C8" s="5">
        <v>39043</v>
      </c>
      <c r="D8" s="5">
        <v>43625.5</v>
      </c>
      <c r="E8" s="5">
        <f t="shared" si="0"/>
        <v>111.73705913992265</v>
      </c>
      <c r="F8" s="5">
        <v>38953.5</v>
      </c>
      <c r="G8" s="5">
        <f t="shared" si="1"/>
        <v>111.99378746454104</v>
      </c>
      <c r="H8" s="6"/>
    </row>
    <row r="9" spans="1:8" s="34" customFormat="1" ht="10.199999999999999" outlineLevel="1" x14ac:dyDescent="0.2">
      <c r="A9" s="55" t="s">
        <v>9</v>
      </c>
      <c r="B9" s="4" t="s">
        <v>10</v>
      </c>
      <c r="C9" s="5">
        <f>C10+C11+C12+C13</f>
        <v>78015</v>
      </c>
      <c r="D9" s="5">
        <f>D10+D11+D12+D13</f>
        <v>76551.7</v>
      </c>
      <c r="E9" s="5">
        <f t="shared" si="0"/>
        <v>98.124335063769792</v>
      </c>
      <c r="F9" s="5">
        <f>F10+F11+F12+F13</f>
        <v>62475.5</v>
      </c>
      <c r="G9" s="5">
        <f t="shared" si="1"/>
        <v>122.53075205480548</v>
      </c>
      <c r="H9" s="6"/>
    </row>
    <row r="10" spans="1:8" ht="10.199999999999999" outlineLevel="1" x14ac:dyDescent="0.2">
      <c r="A10" s="15" t="s">
        <v>217</v>
      </c>
      <c r="B10" s="7" t="s">
        <v>218</v>
      </c>
      <c r="C10" s="8">
        <v>4500</v>
      </c>
      <c r="D10" s="8">
        <v>4550.1000000000004</v>
      </c>
      <c r="E10" s="8">
        <f t="shared" si="0"/>
        <v>101.11333333333334</v>
      </c>
      <c r="F10" s="8">
        <v>0</v>
      </c>
      <c r="G10" s="8"/>
      <c r="H10" s="1"/>
    </row>
    <row r="11" spans="1:8" ht="10.199999999999999" outlineLevel="2" x14ac:dyDescent="0.2">
      <c r="A11" s="15" t="s">
        <v>11</v>
      </c>
      <c r="B11" s="7" t="s">
        <v>12</v>
      </c>
      <c r="C11" s="8">
        <v>45883</v>
      </c>
      <c r="D11" s="8">
        <v>44412.9</v>
      </c>
      <c r="E11" s="8">
        <f t="shared" si="0"/>
        <v>96.795981082318079</v>
      </c>
      <c r="F11" s="8">
        <v>43795.5</v>
      </c>
      <c r="G11" s="8">
        <f t="shared" si="1"/>
        <v>101.40973387676817</v>
      </c>
      <c r="H11" s="1"/>
    </row>
    <row r="12" spans="1:8" ht="10.199999999999999" outlineLevel="2" x14ac:dyDescent="0.2">
      <c r="A12" s="15" t="s">
        <v>13</v>
      </c>
      <c r="B12" s="7" t="s">
        <v>14</v>
      </c>
      <c r="C12" s="8">
        <v>25400</v>
      </c>
      <c r="D12" s="8">
        <v>25469.3</v>
      </c>
      <c r="E12" s="8">
        <f t="shared" si="0"/>
        <v>100.27283464566929</v>
      </c>
      <c r="F12" s="8">
        <v>16223.9</v>
      </c>
      <c r="G12" s="8">
        <f t="shared" si="1"/>
        <v>156.98629799246791</v>
      </c>
      <c r="H12" s="1"/>
    </row>
    <row r="13" spans="1:8" ht="10.199999999999999" outlineLevel="2" x14ac:dyDescent="0.2">
      <c r="A13" s="15" t="s">
        <v>15</v>
      </c>
      <c r="B13" s="7" t="s">
        <v>16</v>
      </c>
      <c r="C13" s="8">
        <v>2232</v>
      </c>
      <c r="D13" s="8">
        <v>2119.4</v>
      </c>
      <c r="E13" s="8">
        <f t="shared" si="0"/>
        <v>94.95519713261649</v>
      </c>
      <c r="F13" s="8">
        <v>2456.1</v>
      </c>
      <c r="G13" s="8">
        <f t="shared" si="1"/>
        <v>86.291274785228623</v>
      </c>
      <c r="H13" s="1"/>
    </row>
    <row r="14" spans="1:8" ht="10.199999999999999" outlineLevel="1" x14ac:dyDescent="0.2">
      <c r="A14" s="55" t="s">
        <v>17</v>
      </c>
      <c r="B14" s="4" t="s">
        <v>18</v>
      </c>
      <c r="C14" s="5">
        <f>C15+C16</f>
        <v>93230</v>
      </c>
      <c r="D14" s="5">
        <f>D15+D16</f>
        <v>92642.3</v>
      </c>
      <c r="E14" s="5">
        <f t="shared" si="0"/>
        <v>99.369623511745147</v>
      </c>
      <c r="F14" s="5">
        <f>F15+F16</f>
        <v>94330.1</v>
      </c>
      <c r="G14" s="5">
        <f t="shared" si="1"/>
        <v>98.21075139324563</v>
      </c>
      <c r="H14" s="1"/>
    </row>
    <row r="15" spans="1:8" ht="10.199999999999999" outlineLevel="2" x14ac:dyDescent="0.2">
      <c r="A15" s="15" t="s">
        <v>19</v>
      </c>
      <c r="B15" s="7" t="s">
        <v>20</v>
      </c>
      <c r="C15" s="8">
        <v>19200</v>
      </c>
      <c r="D15" s="8">
        <v>19041.5</v>
      </c>
      <c r="E15" s="8">
        <f t="shared" si="0"/>
        <v>99.174479166666657</v>
      </c>
      <c r="F15" s="8">
        <v>19031.400000000001</v>
      </c>
      <c r="G15" s="8">
        <f t="shared" si="1"/>
        <v>100.05307018926615</v>
      </c>
      <c r="H15" s="1"/>
    </row>
    <row r="16" spans="1:8" ht="10.199999999999999" outlineLevel="2" x14ac:dyDescent="0.2">
      <c r="A16" s="15" t="s">
        <v>21</v>
      </c>
      <c r="B16" s="7" t="s">
        <v>22</v>
      </c>
      <c r="C16" s="8">
        <v>74030</v>
      </c>
      <c r="D16" s="8">
        <v>73600.800000000003</v>
      </c>
      <c r="E16" s="8">
        <f t="shared" si="0"/>
        <v>99.42023503984872</v>
      </c>
      <c r="F16" s="8">
        <v>75298.7</v>
      </c>
      <c r="G16" s="8">
        <f t="shared" si="1"/>
        <v>97.745113793465237</v>
      </c>
      <c r="H16" s="1"/>
    </row>
    <row r="17" spans="1:8" ht="10.199999999999999" outlineLevel="1" x14ac:dyDescent="0.2">
      <c r="A17" s="55" t="s">
        <v>23</v>
      </c>
      <c r="B17" s="4" t="s">
        <v>24</v>
      </c>
      <c r="C17" s="5">
        <f>C18+C19</f>
        <v>9430</v>
      </c>
      <c r="D17" s="5">
        <f>D18+D19</f>
        <v>6995.8</v>
      </c>
      <c r="E17" s="5">
        <f t="shared" si="0"/>
        <v>74.186638388123015</v>
      </c>
      <c r="F17" s="5">
        <f>F18+F19</f>
        <v>12162.9</v>
      </c>
      <c r="G17" s="5">
        <f t="shared" si="1"/>
        <v>57.51753282523083</v>
      </c>
      <c r="H17" s="1"/>
    </row>
    <row r="18" spans="1:8" ht="20.399999999999999" outlineLevel="2" x14ac:dyDescent="0.2">
      <c r="A18" s="15" t="s">
        <v>25</v>
      </c>
      <c r="B18" s="9" t="s">
        <v>26</v>
      </c>
      <c r="C18" s="8">
        <v>9390</v>
      </c>
      <c r="D18" s="8">
        <v>6955.8</v>
      </c>
      <c r="E18" s="8">
        <f t="shared" si="0"/>
        <v>74.076677316293924</v>
      </c>
      <c r="F18" s="8">
        <v>12092.9</v>
      </c>
      <c r="G18" s="8">
        <f t="shared" si="1"/>
        <v>57.51970164311291</v>
      </c>
      <c r="H18" s="1"/>
    </row>
    <row r="19" spans="1:8" ht="20.399999999999999" outlineLevel="2" x14ac:dyDescent="0.2">
      <c r="A19" s="15" t="s">
        <v>27</v>
      </c>
      <c r="B19" s="9" t="s">
        <v>28</v>
      </c>
      <c r="C19" s="8">
        <v>40</v>
      </c>
      <c r="D19" s="8">
        <v>40</v>
      </c>
      <c r="E19" s="8">
        <f t="shared" si="0"/>
        <v>100</v>
      </c>
      <c r="F19" s="8">
        <v>70</v>
      </c>
      <c r="G19" s="8">
        <f t="shared" si="1"/>
        <v>57.142857142857139</v>
      </c>
      <c r="H19" s="1"/>
    </row>
    <row r="20" spans="1:8" ht="10.199999999999999" outlineLevel="1" x14ac:dyDescent="0.2">
      <c r="A20" s="55" t="s">
        <v>29</v>
      </c>
      <c r="B20" s="10" t="s">
        <v>30</v>
      </c>
      <c r="C20" s="5">
        <v>0</v>
      </c>
      <c r="D20" s="5">
        <v>0.7</v>
      </c>
      <c r="E20" s="5"/>
      <c r="F20" s="5">
        <v>0</v>
      </c>
      <c r="G20" s="5"/>
      <c r="H20" s="1"/>
    </row>
    <row r="21" spans="1:8" ht="20.399999999999999" outlineLevel="1" x14ac:dyDescent="0.2">
      <c r="A21" s="55" t="s">
        <v>31</v>
      </c>
      <c r="B21" s="10" t="s">
        <v>32</v>
      </c>
      <c r="C21" s="5">
        <f>C22+C23+C24+C25+C26+C27</f>
        <v>97875.5</v>
      </c>
      <c r="D21" s="5">
        <f>D22+D23+D24+D25+D26+D27</f>
        <v>98673.2</v>
      </c>
      <c r="E21" s="5">
        <f t="shared" si="0"/>
        <v>100.81501499353772</v>
      </c>
      <c r="F21" s="5">
        <f>F22+F23+F24+F25+F26+F27</f>
        <v>103190.2</v>
      </c>
      <c r="G21" s="5">
        <f t="shared" si="1"/>
        <v>95.62264633657071</v>
      </c>
      <c r="H21" s="1"/>
    </row>
    <row r="22" spans="1:8" ht="30.6" outlineLevel="7" x14ac:dyDescent="0.2">
      <c r="A22" s="56" t="s">
        <v>33</v>
      </c>
      <c r="B22" s="11" t="s">
        <v>34</v>
      </c>
      <c r="C22" s="8">
        <v>83200</v>
      </c>
      <c r="D22" s="8">
        <v>83209.899999999994</v>
      </c>
      <c r="E22" s="8">
        <f t="shared" si="0"/>
        <v>100.01189903846152</v>
      </c>
      <c r="F22" s="8">
        <v>89027.4</v>
      </c>
      <c r="G22" s="8">
        <f t="shared" si="1"/>
        <v>93.465494892583635</v>
      </c>
      <c r="H22" s="1"/>
    </row>
    <row r="23" spans="1:8" ht="30.6" outlineLevel="7" x14ac:dyDescent="0.2">
      <c r="A23" s="56" t="s">
        <v>35</v>
      </c>
      <c r="B23" s="9" t="s">
        <v>36</v>
      </c>
      <c r="C23" s="8">
        <v>2980</v>
      </c>
      <c r="D23" s="8">
        <v>2985.2</v>
      </c>
      <c r="E23" s="8">
        <f t="shared" si="0"/>
        <v>100.1744966442953</v>
      </c>
      <c r="F23" s="8">
        <v>2290.5</v>
      </c>
      <c r="G23" s="8">
        <f t="shared" si="1"/>
        <v>130.32962235319798</v>
      </c>
      <c r="H23" s="1"/>
    </row>
    <row r="24" spans="1:8" ht="30.6" outlineLevel="7" x14ac:dyDescent="0.2">
      <c r="A24" s="56" t="s">
        <v>37</v>
      </c>
      <c r="B24" s="9" t="s">
        <v>38</v>
      </c>
      <c r="C24" s="8">
        <v>829</v>
      </c>
      <c r="D24" s="8">
        <v>915.1</v>
      </c>
      <c r="E24" s="8">
        <f t="shared" si="0"/>
        <v>110.38600723763572</v>
      </c>
      <c r="F24" s="8">
        <v>970.6</v>
      </c>
      <c r="G24" s="8">
        <f t="shared" si="1"/>
        <v>94.281887492272816</v>
      </c>
      <c r="H24" s="1"/>
    </row>
    <row r="25" spans="1:8" ht="20.399999999999999" outlineLevel="7" x14ac:dyDescent="0.2">
      <c r="A25" s="56" t="s">
        <v>39</v>
      </c>
      <c r="B25" s="9" t="s">
        <v>40</v>
      </c>
      <c r="C25" s="8">
        <v>6000</v>
      </c>
      <c r="D25" s="8">
        <v>6582.7</v>
      </c>
      <c r="E25" s="8">
        <f t="shared" si="0"/>
        <v>109.71166666666667</v>
      </c>
      <c r="F25" s="8">
        <v>5761.2</v>
      </c>
      <c r="G25" s="8">
        <f t="shared" si="1"/>
        <v>114.25918211483719</v>
      </c>
      <c r="H25" s="1"/>
    </row>
    <row r="26" spans="1:8" ht="20.399999999999999" outlineLevel="7" x14ac:dyDescent="0.2">
      <c r="A26" s="56" t="s">
        <v>41</v>
      </c>
      <c r="B26" s="9" t="s">
        <v>42</v>
      </c>
      <c r="C26" s="8">
        <v>800</v>
      </c>
      <c r="D26" s="8">
        <v>803.1</v>
      </c>
      <c r="E26" s="8">
        <f t="shared" si="0"/>
        <v>100.3875</v>
      </c>
      <c r="F26" s="8">
        <v>1715.3</v>
      </c>
      <c r="G26" s="8">
        <f t="shared" si="1"/>
        <v>46.819798286014105</v>
      </c>
      <c r="H26" s="1"/>
    </row>
    <row r="27" spans="1:8" ht="30.6" outlineLevel="7" x14ac:dyDescent="0.2">
      <c r="A27" s="56" t="s">
        <v>223</v>
      </c>
      <c r="B27" s="9" t="s">
        <v>224</v>
      </c>
      <c r="C27" s="8">
        <v>4066.5</v>
      </c>
      <c r="D27" s="8">
        <v>4177.2</v>
      </c>
      <c r="E27" s="8">
        <f t="shared" si="0"/>
        <v>102.72224271486536</v>
      </c>
      <c r="F27" s="8">
        <v>3425.2</v>
      </c>
      <c r="G27" s="8">
        <f t="shared" si="1"/>
        <v>121.95492234030129</v>
      </c>
      <c r="H27" s="1"/>
    </row>
    <row r="28" spans="1:8" ht="10.199999999999999" outlineLevel="1" x14ac:dyDescent="0.2">
      <c r="A28" s="55" t="s">
        <v>43</v>
      </c>
      <c r="B28" s="4" t="s">
        <v>44</v>
      </c>
      <c r="C28" s="5">
        <f>C29+C30+C31</f>
        <v>1200</v>
      </c>
      <c r="D28" s="5">
        <f>D29+D30+D31</f>
        <v>1138.9000000000001</v>
      </c>
      <c r="E28" s="5">
        <f t="shared" si="0"/>
        <v>94.908333333333346</v>
      </c>
      <c r="F28" s="5">
        <f>F29+F30+F31</f>
        <v>1981.9</v>
      </c>
      <c r="G28" s="5">
        <f t="shared" si="1"/>
        <v>57.465058781976893</v>
      </c>
      <c r="H28" s="1"/>
    </row>
    <row r="29" spans="1:8" ht="10.199999999999999" outlineLevel="3" x14ac:dyDescent="0.2">
      <c r="A29" s="15" t="s">
        <v>45</v>
      </c>
      <c r="B29" s="7" t="s">
        <v>46</v>
      </c>
      <c r="C29" s="8">
        <v>120</v>
      </c>
      <c r="D29" s="8">
        <v>116.5</v>
      </c>
      <c r="E29" s="8">
        <f t="shared" si="0"/>
        <v>97.083333333333329</v>
      </c>
      <c r="F29" s="8">
        <v>515.20000000000005</v>
      </c>
      <c r="G29" s="8">
        <f t="shared" si="1"/>
        <v>22.612577639751553</v>
      </c>
      <c r="H29" s="1"/>
    </row>
    <row r="30" spans="1:8" ht="10.199999999999999" outlineLevel="3" x14ac:dyDescent="0.2">
      <c r="A30" s="15" t="s">
        <v>47</v>
      </c>
      <c r="B30" s="7" t="s">
        <v>48</v>
      </c>
      <c r="C30" s="8">
        <v>295.60000000000002</v>
      </c>
      <c r="D30" s="8">
        <v>271.3</v>
      </c>
      <c r="E30" s="8">
        <f t="shared" si="0"/>
        <v>91.779431664411362</v>
      </c>
      <c r="F30" s="8">
        <v>534.6</v>
      </c>
      <c r="G30" s="8">
        <f t="shared" si="1"/>
        <v>50.748222970445191</v>
      </c>
      <c r="H30" s="1"/>
    </row>
    <row r="31" spans="1:8" ht="10.199999999999999" outlineLevel="3" x14ac:dyDescent="0.2">
      <c r="A31" s="15" t="s">
        <v>49</v>
      </c>
      <c r="B31" s="7" t="s">
        <v>50</v>
      </c>
      <c r="C31" s="8">
        <v>784.4</v>
      </c>
      <c r="D31" s="8">
        <v>751.1</v>
      </c>
      <c r="E31" s="8">
        <f t="shared" si="0"/>
        <v>95.754716981132077</v>
      </c>
      <c r="F31" s="8">
        <v>932.1</v>
      </c>
      <c r="G31" s="8">
        <f t="shared" si="1"/>
        <v>80.581482673532875</v>
      </c>
      <c r="H31" s="1"/>
    </row>
    <row r="32" spans="1:8" ht="10.199999999999999" outlineLevel="1" x14ac:dyDescent="0.2">
      <c r="A32" s="55" t="s">
        <v>51</v>
      </c>
      <c r="B32" s="4" t="s">
        <v>222</v>
      </c>
      <c r="C32" s="5">
        <v>11931.5</v>
      </c>
      <c r="D32" s="5">
        <v>11504.8</v>
      </c>
      <c r="E32" s="5">
        <f t="shared" si="0"/>
        <v>96.423752252441005</v>
      </c>
      <c r="F32" s="5">
        <v>11080.5</v>
      </c>
      <c r="G32" s="5">
        <f t="shared" si="1"/>
        <v>103.82924958260004</v>
      </c>
      <c r="H32" s="1"/>
    </row>
    <row r="33" spans="1:8" ht="10.199999999999999" outlineLevel="1" x14ac:dyDescent="0.2">
      <c r="A33" s="55" t="s">
        <v>52</v>
      </c>
      <c r="B33" s="4" t="s">
        <v>53</v>
      </c>
      <c r="C33" s="5">
        <f>C34+C35+C36+C37+C38</f>
        <v>9550.2999999999993</v>
      </c>
      <c r="D33" s="5">
        <f>D34+D35+D36+D37+D38</f>
        <v>9907</v>
      </c>
      <c r="E33" s="5">
        <f t="shared" si="0"/>
        <v>103.73496120540717</v>
      </c>
      <c r="F33" s="5">
        <f>F34+F35+F36+F37+F38</f>
        <v>10789.999999999998</v>
      </c>
      <c r="G33" s="5">
        <f t="shared" si="1"/>
        <v>91.816496756255802</v>
      </c>
      <c r="H33" s="1"/>
    </row>
    <row r="34" spans="1:8" ht="40.799999999999997" outlineLevel="7" x14ac:dyDescent="0.2">
      <c r="A34" s="57" t="s">
        <v>203</v>
      </c>
      <c r="B34" s="12" t="s">
        <v>54</v>
      </c>
      <c r="C34" s="8">
        <v>5800</v>
      </c>
      <c r="D34" s="8">
        <v>6220.3</v>
      </c>
      <c r="E34" s="8">
        <f t="shared" si="0"/>
        <v>107.24655172413793</v>
      </c>
      <c r="F34" s="8">
        <v>4026.4</v>
      </c>
      <c r="G34" s="8">
        <f t="shared" si="1"/>
        <v>154.48787999205246</v>
      </c>
      <c r="H34" s="1"/>
    </row>
    <row r="35" spans="1:8" ht="40.799999999999997" outlineLevel="7" x14ac:dyDescent="0.2">
      <c r="A35" s="57" t="s">
        <v>205</v>
      </c>
      <c r="B35" s="13" t="s">
        <v>175</v>
      </c>
      <c r="C35" s="8">
        <v>62.3</v>
      </c>
      <c r="D35" s="8">
        <v>62.4</v>
      </c>
      <c r="E35" s="8">
        <f t="shared" si="0"/>
        <v>100.16051364365973</v>
      </c>
      <c r="F35" s="8">
        <v>0</v>
      </c>
      <c r="G35" s="8"/>
      <c r="H35" s="1"/>
    </row>
    <row r="36" spans="1:8" ht="20.399999999999999" outlineLevel="7" x14ac:dyDescent="0.2">
      <c r="A36" s="58" t="s">
        <v>204</v>
      </c>
      <c r="B36" s="14" t="s">
        <v>55</v>
      </c>
      <c r="C36" s="8">
        <v>3528</v>
      </c>
      <c r="D36" s="8">
        <v>3463.9</v>
      </c>
      <c r="E36" s="8">
        <f t="shared" si="0"/>
        <v>98.18310657596372</v>
      </c>
      <c r="F36" s="8">
        <v>6326</v>
      </c>
      <c r="G36" s="8">
        <f t="shared" si="1"/>
        <v>54.756560227632001</v>
      </c>
      <c r="H36" s="1"/>
    </row>
    <row r="37" spans="1:8" ht="20.399999999999999" outlineLevel="7" x14ac:dyDescent="0.2">
      <c r="A37" s="59" t="s">
        <v>228</v>
      </c>
      <c r="B37" s="14" t="s">
        <v>256</v>
      </c>
      <c r="C37" s="8">
        <v>0</v>
      </c>
      <c r="D37" s="8">
        <v>0</v>
      </c>
      <c r="E37" s="8"/>
      <c r="F37" s="8">
        <v>300.3</v>
      </c>
      <c r="G37" s="8">
        <f t="shared" si="1"/>
        <v>0</v>
      </c>
      <c r="H37" s="1"/>
    </row>
    <row r="38" spans="1:8" ht="40.799999999999997" outlineLevel="7" x14ac:dyDescent="0.2">
      <c r="A38" s="60" t="s">
        <v>185</v>
      </c>
      <c r="B38" s="9" t="s">
        <v>195</v>
      </c>
      <c r="C38" s="8">
        <v>160</v>
      </c>
      <c r="D38" s="8">
        <v>160.4</v>
      </c>
      <c r="E38" s="8">
        <f t="shared" si="0"/>
        <v>100.25</v>
      </c>
      <c r="F38" s="8">
        <v>137.30000000000001</v>
      </c>
      <c r="G38" s="8">
        <f t="shared" si="1"/>
        <v>116.8244719592134</v>
      </c>
      <c r="H38" s="1"/>
    </row>
    <row r="39" spans="1:8" ht="10.199999999999999" outlineLevel="1" x14ac:dyDescent="0.2">
      <c r="A39" s="55" t="s">
        <v>56</v>
      </c>
      <c r="B39" s="4" t="s">
        <v>57</v>
      </c>
      <c r="C39" s="5">
        <v>9600</v>
      </c>
      <c r="D39" s="5">
        <v>10894.6</v>
      </c>
      <c r="E39" s="5">
        <f t="shared" si="0"/>
        <v>113.48541666666667</v>
      </c>
      <c r="F39" s="5">
        <v>9362</v>
      </c>
      <c r="G39" s="5">
        <f t="shared" si="1"/>
        <v>116.37043366801967</v>
      </c>
      <c r="H39" s="1"/>
    </row>
    <row r="40" spans="1:8" ht="10.199999999999999" outlineLevel="1" x14ac:dyDescent="0.2">
      <c r="A40" s="55" t="s">
        <v>58</v>
      </c>
      <c r="B40" s="4" t="s">
        <v>59</v>
      </c>
      <c r="C40" s="5">
        <f>C41+C42</f>
        <v>0</v>
      </c>
      <c r="D40" s="5">
        <f>D41+D42</f>
        <v>74.900000000000006</v>
      </c>
      <c r="E40" s="5"/>
      <c r="F40" s="5">
        <f>F41+F42</f>
        <v>48.3</v>
      </c>
      <c r="G40" s="5">
        <f t="shared" si="1"/>
        <v>155.07246376811597</v>
      </c>
      <c r="H40" s="1"/>
    </row>
    <row r="41" spans="1:8" ht="10.199999999999999" outlineLevel="7" x14ac:dyDescent="0.2">
      <c r="A41" s="56" t="s">
        <v>212</v>
      </c>
      <c r="B41" s="7" t="s">
        <v>210</v>
      </c>
      <c r="C41" s="8">
        <v>0</v>
      </c>
      <c r="D41" s="8">
        <v>51</v>
      </c>
      <c r="E41" s="8"/>
      <c r="F41" s="8">
        <v>9.5</v>
      </c>
      <c r="G41" s="8">
        <f t="shared" si="1"/>
        <v>536.84210526315792</v>
      </c>
      <c r="H41" s="1"/>
    </row>
    <row r="42" spans="1:8" ht="10.199999999999999" outlineLevel="7" x14ac:dyDescent="0.2">
      <c r="A42" s="56" t="s">
        <v>211</v>
      </c>
      <c r="B42" s="7" t="s">
        <v>59</v>
      </c>
      <c r="C42" s="8">
        <v>0</v>
      </c>
      <c r="D42" s="8">
        <v>23.9</v>
      </c>
      <c r="E42" s="8"/>
      <c r="F42" s="8">
        <v>38.799999999999997</v>
      </c>
      <c r="G42" s="8">
        <f t="shared" si="1"/>
        <v>61.597938144329902</v>
      </c>
      <c r="H42" s="1"/>
    </row>
    <row r="43" spans="1:8" ht="10.199999999999999" x14ac:dyDescent="0.2">
      <c r="A43" s="55" t="s">
        <v>60</v>
      </c>
      <c r="B43" s="4" t="s">
        <v>61</v>
      </c>
      <c r="C43" s="5">
        <f>C44+C105+C107</f>
        <v>917172.6</v>
      </c>
      <c r="D43" s="5">
        <f>D44+D105+D106+D107</f>
        <v>894258.39999999979</v>
      </c>
      <c r="E43" s="5">
        <f t="shared" si="0"/>
        <v>97.501647999515001</v>
      </c>
      <c r="F43" s="5">
        <f>F44+F104+F105+F106+F107</f>
        <v>846480.09999999986</v>
      </c>
      <c r="G43" s="5">
        <f t="shared" si="1"/>
        <v>105.6443500561915</v>
      </c>
      <c r="H43" s="1"/>
    </row>
    <row r="44" spans="1:8" ht="10.199999999999999" outlineLevel="1" x14ac:dyDescent="0.2">
      <c r="A44" s="55" t="s">
        <v>62</v>
      </c>
      <c r="B44" s="4" t="s">
        <v>63</v>
      </c>
      <c r="C44" s="5">
        <f>C45+C53+C76+C98</f>
        <v>916483.1</v>
      </c>
      <c r="D44" s="5">
        <f>D45+D53+D76+D98</f>
        <v>894762.79999999981</v>
      </c>
      <c r="E44" s="5">
        <f t="shared" si="0"/>
        <v>97.630038131636027</v>
      </c>
      <c r="F44" s="5">
        <f>F45+F53+F76+F98</f>
        <v>846439.99999999988</v>
      </c>
      <c r="G44" s="5">
        <f t="shared" si="1"/>
        <v>105.70894570199896</v>
      </c>
      <c r="H44" s="1"/>
    </row>
    <row r="45" spans="1:8" ht="10.199999999999999" outlineLevel="1" x14ac:dyDescent="0.2">
      <c r="A45" s="55" t="s">
        <v>183</v>
      </c>
      <c r="B45" s="4" t="s">
        <v>213</v>
      </c>
      <c r="C45" s="5">
        <f>C46+C47+C48+C49+C50+C51+C52</f>
        <v>50703.7</v>
      </c>
      <c r="D45" s="5">
        <f>D46+D47+D48+D49+D50+D51+D52</f>
        <v>50661.7</v>
      </c>
      <c r="E45" s="5">
        <f t="shared" si="0"/>
        <v>99.917165808412406</v>
      </c>
      <c r="F45" s="5">
        <f t="shared" ref="D45:F45" si="2">F46+F47+F48+F49+F50+F51</f>
        <v>18511</v>
      </c>
      <c r="G45" s="5">
        <f t="shared" si="1"/>
        <v>273.68429582410459</v>
      </c>
      <c r="H45" s="1"/>
    </row>
    <row r="46" spans="1:8" ht="30.6" outlineLevel="1" x14ac:dyDescent="0.2">
      <c r="A46" s="15" t="s">
        <v>291</v>
      </c>
      <c r="B46" s="7" t="s">
        <v>242</v>
      </c>
      <c r="C46" s="8">
        <v>0</v>
      </c>
      <c r="D46" s="8">
        <v>0</v>
      </c>
      <c r="E46" s="8"/>
      <c r="F46" s="8">
        <v>1750</v>
      </c>
      <c r="G46" s="8">
        <f t="shared" si="1"/>
        <v>0</v>
      </c>
      <c r="H46" s="1"/>
    </row>
    <row r="47" spans="1:8" s="35" customFormat="1" ht="20.399999999999999" outlineLevel="1" x14ac:dyDescent="0.2">
      <c r="A47" s="15" t="s">
        <v>232</v>
      </c>
      <c r="B47" s="16" t="s">
        <v>233</v>
      </c>
      <c r="C47" s="17">
        <v>1898.7</v>
      </c>
      <c r="D47" s="17">
        <v>1898.7</v>
      </c>
      <c r="E47" s="17">
        <f t="shared" si="0"/>
        <v>100</v>
      </c>
      <c r="F47" s="17">
        <v>1761</v>
      </c>
      <c r="G47" s="17">
        <f t="shared" si="1"/>
        <v>107.81942078364565</v>
      </c>
      <c r="H47" s="18"/>
    </row>
    <row r="48" spans="1:8" s="35" customFormat="1" ht="20.399999999999999" outlineLevel="1" x14ac:dyDescent="0.2">
      <c r="A48" s="15" t="s">
        <v>245</v>
      </c>
      <c r="B48" s="16" t="s">
        <v>246</v>
      </c>
      <c r="C48" s="17">
        <v>20000</v>
      </c>
      <c r="D48" s="17">
        <v>20000</v>
      </c>
      <c r="E48" s="17">
        <f t="shared" si="0"/>
        <v>100</v>
      </c>
      <c r="F48" s="17">
        <v>0</v>
      </c>
      <c r="G48" s="17"/>
      <c r="H48" s="18"/>
    </row>
    <row r="49" spans="1:8" s="35" customFormat="1" ht="30.6" outlineLevel="1" x14ac:dyDescent="0.2">
      <c r="A49" s="15" t="s">
        <v>289</v>
      </c>
      <c r="B49" s="16" t="s">
        <v>290</v>
      </c>
      <c r="C49" s="17">
        <v>0</v>
      </c>
      <c r="D49" s="17">
        <v>0</v>
      </c>
      <c r="E49" s="17"/>
      <c r="F49" s="17">
        <v>15000</v>
      </c>
      <c r="G49" s="17">
        <f t="shared" si="1"/>
        <v>0</v>
      </c>
      <c r="H49" s="18"/>
    </row>
    <row r="50" spans="1:8" s="35" customFormat="1" ht="20.399999999999999" outlineLevel="1" x14ac:dyDescent="0.2">
      <c r="A50" s="15" t="s">
        <v>251</v>
      </c>
      <c r="B50" s="16" t="s">
        <v>262</v>
      </c>
      <c r="C50" s="17">
        <v>2800</v>
      </c>
      <c r="D50" s="17">
        <v>2758</v>
      </c>
      <c r="E50" s="17">
        <f t="shared" si="0"/>
        <v>98.5</v>
      </c>
      <c r="F50" s="17">
        <v>0</v>
      </c>
      <c r="G50" s="17"/>
      <c r="H50" s="18"/>
    </row>
    <row r="51" spans="1:8" s="35" customFormat="1" ht="40.799999999999997" outlineLevel="1" x14ac:dyDescent="0.2">
      <c r="A51" s="15" t="s">
        <v>252</v>
      </c>
      <c r="B51" s="16" t="s">
        <v>253</v>
      </c>
      <c r="C51" s="17">
        <v>6005</v>
      </c>
      <c r="D51" s="17">
        <v>6005</v>
      </c>
      <c r="E51" s="17">
        <f t="shared" si="0"/>
        <v>100</v>
      </c>
      <c r="F51" s="17">
        <v>0</v>
      </c>
      <c r="G51" s="17"/>
      <c r="H51" s="18"/>
    </row>
    <row r="52" spans="1:8" s="35" customFormat="1" ht="30.6" outlineLevel="1" x14ac:dyDescent="0.2">
      <c r="A52" s="15" t="s">
        <v>299</v>
      </c>
      <c r="B52" s="16" t="s">
        <v>298</v>
      </c>
      <c r="C52" s="17">
        <v>20000</v>
      </c>
      <c r="D52" s="17">
        <v>20000</v>
      </c>
      <c r="E52" s="17">
        <f t="shared" si="0"/>
        <v>100</v>
      </c>
      <c r="F52" s="17">
        <v>0</v>
      </c>
      <c r="G52" s="17"/>
      <c r="H52" s="18"/>
    </row>
    <row r="53" spans="1:8" ht="10.199999999999999" outlineLevel="2" x14ac:dyDescent="0.2">
      <c r="A53" s="55" t="s">
        <v>184</v>
      </c>
      <c r="B53" s="10" t="s">
        <v>196</v>
      </c>
      <c r="C53" s="42">
        <f>C54+C55+C56+C57+C58+C59+C60+C61+C62+C63+C64+C65+C66+C67+C68+C69+C70+C71+C72+C73+C74+C75</f>
        <v>153166.09999999998</v>
      </c>
      <c r="D53" s="42">
        <f>D54+D55+D56+D57+D58+D59+D60+D61+D62+D63+D64+D65+D66+D67+D68+D69+D70+D71+D72+D73+D74+D75</f>
        <v>152514.19999999995</v>
      </c>
      <c r="E53" s="42">
        <f t="shared" si="0"/>
        <v>99.574383626664115</v>
      </c>
      <c r="F53" s="42">
        <f>F54+F55+F56+F57+F58+F59+F60+F61+F62+F63+F64+F65+F66+F67+F68+F69+F70+F71+F72+F73+F74+F75</f>
        <v>138748.40000000002</v>
      </c>
      <c r="G53" s="42">
        <f t="shared" si="1"/>
        <v>109.92141170636917</v>
      </c>
      <c r="H53" s="1"/>
    </row>
    <row r="54" spans="1:8" ht="30.6" outlineLevel="2" x14ac:dyDescent="0.2">
      <c r="A54" s="19" t="s">
        <v>292</v>
      </c>
      <c r="B54" s="9" t="s">
        <v>277</v>
      </c>
      <c r="C54" s="44">
        <v>1117.5</v>
      </c>
      <c r="D54" s="43">
        <v>1117.5</v>
      </c>
      <c r="E54" s="43">
        <f t="shared" si="0"/>
        <v>100</v>
      </c>
      <c r="F54" s="43">
        <v>595.1</v>
      </c>
      <c r="G54" s="43">
        <f t="shared" si="1"/>
        <v>187.78356578726263</v>
      </c>
      <c r="H54" s="1"/>
    </row>
    <row r="55" spans="1:8" ht="20.399999999999999" outlineLevel="2" x14ac:dyDescent="0.2">
      <c r="A55" s="19" t="s">
        <v>263</v>
      </c>
      <c r="B55" s="9" t="s">
        <v>264</v>
      </c>
      <c r="C55" s="44">
        <v>1391.2</v>
      </c>
      <c r="D55" s="44">
        <v>1391.2</v>
      </c>
      <c r="E55" s="44">
        <f t="shared" si="0"/>
        <v>100</v>
      </c>
      <c r="F55" s="43">
        <v>1513</v>
      </c>
      <c r="G55" s="44">
        <f t="shared" si="1"/>
        <v>91.949768671513553</v>
      </c>
      <c r="H55" s="1"/>
    </row>
    <row r="56" spans="1:8" ht="20.399999999999999" outlineLevel="2" x14ac:dyDescent="0.2">
      <c r="A56" s="15" t="s">
        <v>265</v>
      </c>
      <c r="B56" s="9" t="s">
        <v>266</v>
      </c>
      <c r="C56" s="44">
        <v>0</v>
      </c>
      <c r="D56" s="44">
        <v>0</v>
      </c>
      <c r="E56" s="44"/>
      <c r="F56" s="43">
        <v>100</v>
      </c>
      <c r="G56" s="44">
        <f t="shared" si="1"/>
        <v>0</v>
      </c>
      <c r="H56" s="1"/>
    </row>
    <row r="57" spans="1:8" ht="20.399999999999999" outlineLevel="2" x14ac:dyDescent="0.2">
      <c r="A57" s="40" t="s">
        <v>271</v>
      </c>
      <c r="B57" s="9" t="s">
        <v>272</v>
      </c>
      <c r="C57" s="44">
        <v>47642.7</v>
      </c>
      <c r="D57" s="44">
        <v>47395.6</v>
      </c>
      <c r="E57" s="44">
        <f t="shared" si="0"/>
        <v>99.481347614639816</v>
      </c>
      <c r="F57" s="43">
        <v>51767.8</v>
      </c>
      <c r="G57" s="44">
        <f t="shared" si="1"/>
        <v>91.554209373394272</v>
      </c>
      <c r="H57" s="1"/>
    </row>
    <row r="58" spans="1:8" ht="20.399999999999999" outlineLevel="2" x14ac:dyDescent="0.2">
      <c r="A58" s="15" t="s">
        <v>219</v>
      </c>
      <c r="B58" s="9" t="s">
        <v>257</v>
      </c>
      <c r="C58" s="44">
        <v>19287</v>
      </c>
      <c r="D58" s="44">
        <v>19287</v>
      </c>
      <c r="E58" s="44">
        <f t="shared" si="0"/>
        <v>100</v>
      </c>
      <c r="F58" s="44">
        <v>0</v>
      </c>
      <c r="G58" s="44"/>
      <c r="H58" s="1"/>
    </row>
    <row r="59" spans="1:8" ht="20.399999999999999" outlineLevel="2" x14ac:dyDescent="0.2">
      <c r="A59" s="15" t="s">
        <v>247</v>
      </c>
      <c r="B59" s="9" t="s">
        <v>248</v>
      </c>
      <c r="C59" s="44">
        <v>3000</v>
      </c>
      <c r="D59" s="44">
        <v>2892.7</v>
      </c>
      <c r="E59" s="44">
        <f t="shared" si="0"/>
        <v>96.423333333333332</v>
      </c>
      <c r="F59" s="44">
        <v>0</v>
      </c>
      <c r="G59" s="44"/>
      <c r="H59" s="1"/>
    </row>
    <row r="60" spans="1:8" ht="20.399999999999999" outlineLevel="2" x14ac:dyDescent="0.2">
      <c r="A60" s="15" t="s">
        <v>269</v>
      </c>
      <c r="B60" s="16" t="s">
        <v>270</v>
      </c>
      <c r="C60" s="44">
        <v>100</v>
      </c>
      <c r="D60" s="44">
        <v>100</v>
      </c>
      <c r="E60" s="44">
        <f t="shared" si="0"/>
        <v>100</v>
      </c>
      <c r="F60" s="44">
        <v>0</v>
      </c>
      <c r="G60" s="44"/>
      <c r="H60" s="1"/>
    </row>
    <row r="61" spans="1:8" ht="10.199999999999999" outlineLevel="2" x14ac:dyDescent="0.2">
      <c r="A61" s="15" t="s">
        <v>192</v>
      </c>
      <c r="B61" s="7" t="s">
        <v>193</v>
      </c>
      <c r="C61" s="8">
        <v>1787.2</v>
      </c>
      <c r="D61" s="8">
        <v>1787.2</v>
      </c>
      <c r="E61" s="8">
        <f t="shared" si="0"/>
        <v>100</v>
      </c>
      <c r="F61" s="17">
        <v>17937.2</v>
      </c>
      <c r="G61" s="8">
        <f t="shared" si="1"/>
        <v>9.9636509600160554</v>
      </c>
      <c r="H61" s="1"/>
    </row>
    <row r="62" spans="1:8" ht="30.6" outlineLevel="2" x14ac:dyDescent="0.2">
      <c r="A62" s="15" t="s">
        <v>234</v>
      </c>
      <c r="B62" s="7" t="s">
        <v>235</v>
      </c>
      <c r="C62" s="8">
        <v>0</v>
      </c>
      <c r="D62" s="8">
        <v>0</v>
      </c>
      <c r="E62" s="8"/>
      <c r="F62" s="17">
        <v>0</v>
      </c>
      <c r="G62" s="8"/>
      <c r="H62" s="1"/>
    </row>
    <row r="63" spans="1:8" ht="20.399999999999999" outlineLevel="2" x14ac:dyDescent="0.2">
      <c r="A63" s="15" t="s">
        <v>254</v>
      </c>
      <c r="B63" s="7" t="s">
        <v>255</v>
      </c>
      <c r="C63" s="8">
        <v>0</v>
      </c>
      <c r="D63" s="8">
        <v>0</v>
      </c>
      <c r="E63" s="8"/>
      <c r="F63" s="17">
        <v>1033.2</v>
      </c>
      <c r="G63" s="8">
        <f t="shared" si="1"/>
        <v>0</v>
      </c>
      <c r="H63" s="1"/>
    </row>
    <row r="64" spans="1:8" ht="30.6" outlineLevel="2" x14ac:dyDescent="0.2">
      <c r="A64" s="15" t="s">
        <v>278</v>
      </c>
      <c r="B64" s="7" t="s">
        <v>279</v>
      </c>
      <c r="C64" s="8">
        <v>0</v>
      </c>
      <c r="D64" s="8">
        <v>0</v>
      </c>
      <c r="E64" s="8"/>
      <c r="F64" s="17">
        <v>3234.3</v>
      </c>
      <c r="G64" s="8">
        <f t="shared" si="1"/>
        <v>0</v>
      </c>
      <c r="H64" s="1"/>
    </row>
    <row r="65" spans="1:8" ht="10.199999999999999" outlineLevel="2" x14ac:dyDescent="0.2">
      <c r="A65" s="15" t="s">
        <v>236</v>
      </c>
      <c r="B65" s="7" t="s">
        <v>237</v>
      </c>
      <c r="C65" s="8">
        <v>9017.6</v>
      </c>
      <c r="D65" s="8">
        <v>9017.6</v>
      </c>
      <c r="E65" s="8">
        <f t="shared" si="0"/>
        <v>100</v>
      </c>
      <c r="F65" s="17">
        <v>8569.2000000000007</v>
      </c>
      <c r="G65" s="8">
        <f t="shared" si="1"/>
        <v>105.23269383373011</v>
      </c>
      <c r="H65" s="1"/>
    </row>
    <row r="66" spans="1:8" ht="20.399999999999999" outlineLevel="2" x14ac:dyDescent="0.2">
      <c r="A66" s="15" t="s">
        <v>280</v>
      </c>
      <c r="B66" s="7" t="s">
        <v>281</v>
      </c>
      <c r="C66" s="8">
        <v>1967.9</v>
      </c>
      <c r="D66" s="8">
        <v>1967.9</v>
      </c>
      <c r="E66" s="8">
        <f t="shared" si="0"/>
        <v>100</v>
      </c>
      <c r="F66" s="17">
        <v>4126.3</v>
      </c>
      <c r="G66" s="8">
        <f t="shared" si="1"/>
        <v>47.69163657513996</v>
      </c>
      <c r="H66" s="1"/>
    </row>
    <row r="67" spans="1:8" ht="10.199999999999999" outlineLevel="2" x14ac:dyDescent="0.2">
      <c r="A67" s="15" t="s">
        <v>300</v>
      </c>
      <c r="B67" s="7" t="s">
        <v>275</v>
      </c>
      <c r="C67" s="8">
        <v>33.4</v>
      </c>
      <c r="D67" s="8">
        <v>33.4</v>
      </c>
      <c r="E67" s="8">
        <f t="shared" si="0"/>
        <v>100</v>
      </c>
      <c r="F67" s="17">
        <v>44.3</v>
      </c>
      <c r="G67" s="8">
        <f t="shared" si="1"/>
        <v>75.395033860045146</v>
      </c>
      <c r="H67" s="1"/>
    </row>
    <row r="68" spans="1:8" ht="10.199999999999999" outlineLevel="2" x14ac:dyDescent="0.2">
      <c r="A68" s="15" t="s">
        <v>293</v>
      </c>
      <c r="B68" s="7" t="s">
        <v>258</v>
      </c>
      <c r="C68" s="8">
        <v>31253.3</v>
      </c>
      <c r="D68" s="8">
        <v>31253.3</v>
      </c>
      <c r="E68" s="8">
        <f t="shared" si="0"/>
        <v>100</v>
      </c>
      <c r="F68" s="17">
        <v>22257.599999999999</v>
      </c>
      <c r="G68" s="8">
        <f t="shared" si="1"/>
        <v>140.41630723887573</v>
      </c>
      <c r="H68" s="1"/>
    </row>
    <row r="69" spans="1:8" ht="20.399999999999999" outlineLevel="2" x14ac:dyDescent="0.2">
      <c r="A69" s="15" t="s">
        <v>294</v>
      </c>
      <c r="B69" s="20" t="s">
        <v>259</v>
      </c>
      <c r="C69" s="8">
        <v>12000</v>
      </c>
      <c r="D69" s="8">
        <f>11852.2+147.8</f>
        <v>12000</v>
      </c>
      <c r="E69" s="8">
        <f t="shared" si="0"/>
        <v>100</v>
      </c>
      <c r="F69" s="17">
        <v>15000</v>
      </c>
      <c r="G69" s="8">
        <f t="shared" si="1"/>
        <v>80</v>
      </c>
      <c r="H69" s="1"/>
    </row>
    <row r="70" spans="1:8" ht="30.6" outlineLevel="7" x14ac:dyDescent="0.2">
      <c r="A70" s="15" t="s">
        <v>172</v>
      </c>
      <c r="B70" s="7" t="s">
        <v>67</v>
      </c>
      <c r="C70" s="8">
        <v>7149.7</v>
      </c>
      <c r="D70" s="8">
        <v>7149.7</v>
      </c>
      <c r="E70" s="8">
        <f t="shared" si="0"/>
        <v>100</v>
      </c>
      <c r="F70" s="17">
        <v>7133.7</v>
      </c>
      <c r="G70" s="8">
        <f t="shared" si="1"/>
        <v>100.22428753662196</v>
      </c>
      <c r="H70" s="1"/>
    </row>
    <row r="71" spans="1:8" ht="20.399999999999999" outlineLevel="7" x14ac:dyDescent="0.2">
      <c r="A71" s="19" t="s">
        <v>176</v>
      </c>
      <c r="B71" s="21" t="s">
        <v>177</v>
      </c>
      <c r="C71" s="8">
        <v>447.9</v>
      </c>
      <c r="D71" s="8">
        <v>447.9</v>
      </c>
      <c r="E71" s="8">
        <f t="shared" ref="E71:E134" si="3">D71/C71*100</f>
        <v>100</v>
      </c>
      <c r="F71" s="17">
        <v>421.5</v>
      </c>
      <c r="G71" s="8">
        <f t="shared" ref="G71:G134" si="4">D71/F71*100</f>
        <v>106.26334519572953</v>
      </c>
      <c r="H71" s="1"/>
    </row>
    <row r="72" spans="1:8" ht="30.6" outlineLevel="7" x14ac:dyDescent="0.2">
      <c r="A72" s="19" t="s">
        <v>249</v>
      </c>
      <c r="B72" s="21" t="s">
        <v>250</v>
      </c>
      <c r="C72" s="8">
        <v>290.3</v>
      </c>
      <c r="D72" s="8">
        <v>290.3</v>
      </c>
      <c r="E72" s="8">
        <f t="shared" si="3"/>
        <v>100</v>
      </c>
      <c r="F72" s="17">
        <v>0</v>
      </c>
      <c r="G72" s="8"/>
      <c r="H72" s="1"/>
    </row>
    <row r="73" spans="1:8" ht="51" outlineLevel="7" x14ac:dyDescent="0.2">
      <c r="A73" s="19" t="s">
        <v>239</v>
      </c>
      <c r="B73" s="22" t="s">
        <v>238</v>
      </c>
      <c r="C73" s="17">
        <v>142.69999999999999</v>
      </c>
      <c r="D73" s="8">
        <v>142.69999999999999</v>
      </c>
      <c r="E73" s="8">
        <f t="shared" si="3"/>
        <v>100</v>
      </c>
      <c r="F73" s="17">
        <v>172.2</v>
      </c>
      <c r="G73" s="8">
        <f t="shared" si="4"/>
        <v>82.868757259001157</v>
      </c>
      <c r="H73" s="1"/>
    </row>
    <row r="74" spans="1:8" ht="20.399999999999999" outlineLevel="7" x14ac:dyDescent="0.2">
      <c r="A74" s="19" t="s">
        <v>243</v>
      </c>
      <c r="B74" s="22" t="s">
        <v>244</v>
      </c>
      <c r="C74" s="8">
        <v>4643.3</v>
      </c>
      <c r="D74" s="8">
        <v>4643.3</v>
      </c>
      <c r="E74" s="8">
        <f t="shared" si="3"/>
        <v>100</v>
      </c>
      <c r="F74" s="17">
        <v>4843</v>
      </c>
      <c r="G74" s="8">
        <f t="shared" si="4"/>
        <v>95.876522816436093</v>
      </c>
      <c r="H74" s="1"/>
    </row>
    <row r="75" spans="1:8" ht="20.399999999999999" outlineLevel="7" x14ac:dyDescent="0.2">
      <c r="A75" s="19" t="s">
        <v>282</v>
      </c>
      <c r="B75" s="22" t="s">
        <v>283</v>
      </c>
      <c r="C75" s="8">
        <v>11894.4</v>
      </c>
      <c r="D75" s="8">
        <v>11596.9</v>
      </c>
      <c r="E75" s="8">
        <f t="shared" si="3"/>
        <v>97.498822975517896</v>
      </c>
      <c r="F75" s="8">
        <v>0</v>
      </c>
      <c r="G75" s="8"/>
      <c r="H75" s="1"/>
    </row>
    <row r="76" spans="1:8" ht="10.199999999999999" outlineLevel="2" x14ac:dyDescent="0.2">
      <c r="A76" s="55" t="s">
        <v>64</v>
      </c>
      <c r="B76" s="4" t="s">
        <v>197</v>
      </c>
      <c r="C76" s="5">
        <f>C77+C79+C80+C81+C82+C83+C84+C85+C86+C87+C88+C89+C90+C91+C92+C93+C94+C95+C96+C97</f>
        <v>707426.89999999991</v>
      </c>
      <c r="D76" s="5">
        <f>D77+D79+D80+D81+D82+D83+D84+D85+D86+D87+D88+D89+D90+D91+D92+D93+D94+D95+D96+D97</f>
        <v>686595.89999999991</v>
      </c>
      <c r="E76" s="5">
        <f t="shared" si="3"/>
        <v>97.055384803716123</v>
      </c>
      <c r="F76" s="5">
        <f>F77+F78+F79+F80+F81+F82+F83+F84+F85+F86+F87+F88+F89+F90+F91+F92+F93+F94+F95+F96+F97</f>
        <v>688943.49999999988</v>
      </c>
      <c r="G76" s="5">
        <f t="shared" si="4"/>
        <v>99.659246367808109</v>
      </c>
      <c r="H76" s="1"/>
    </row>
    <row r="77" spans="1:8" s="33" customFormat="1" ht="30.6" outlineLevel="2" x14ac:dyDescent="0.2">
      <c r="A77" s="15" t="s">
        <v>157</v>
      </c>
      <c r="B77" s="9" t="s">
        <v>68</v>
      </c>
      <c r="C77" s="8">
        <v>4691.7</v>
      </c>
      <c r="D77" s="8">
        <v>4691.7</v>
      </c>
      <c r="E77" s="8">
        <f t="shared" si="3"/>
        <v>100</v>
      </c>
      <c r="F77" s="8">
        <v>3597.4</v>
      </c>
      <c r="G77" s="8">
        <f t="shared" si="4"/>
        <v>130.41919163840549</v>
      </c>
      <c r="H77" s="2"/>
    </row>
    <row r="78" spans="1:8" s="33" customFormat="1" ht="20.399999999999999" outlineLevel="2" x14ac:dyDescent="0.2">
      <c r="A78" s="15" t="s">
        <v>225</v>
      </c>
      <c r="B78" s="9" t="s">
        <v>260</v>
      </c>
      <c r="C78" s="8">
        <v>0</v>
      </c>
      <c r="D78" s="8">
        <v>0</v>
      </c>
      <c r="E78" s="8"/>
      <c r="F78" s="8">
        <v>670.9</v>
      </c>
      <c r="G78" s="8">
        <f t="shared" si="4"/>
        <v>0</v>
      </c>
      <c r="H78" s="2"/>
    </row>
    <row r="79" spans="1:8" s="33" customFormat="1" ht="20.399999999999999" outlineLevel="2" x14ac:dyDescent="0.2">
      <c r="A79" s="15" t="s">
        <v>158</v>
      </c>
      <c r="B79" s="9" t="s">
        <v>69</v>
      </c>
      <c r="C79" s="8">
        <v>50897.1</v>
      </c>
      <c r="D79" s="8">
        <v>50896.2</v>
      </c>
      <c r="E79" s="8">
        <f t="shared" si="3"/>
        <v>99.998231726365546</v>
      </c>
      <c r="F79" s="8">
        <v>45878</v>
      </c>
      <c r="G79" s="8">
        <f t="shared" si="4"/>
        <v>110.93814028510396</v>
      </c>
      <c r="H79" s="2"/>
    </row>
    <row r="80" spans="1:8" s="33" customFormat="1" ht="40.799999999999997" outlineLevel="2" x14ac:dyDescent="0.2">
      <c r="A80" s="15" t="s">
        <v>159</v>
      </c>
      <c r="B80" s="11" t="s">
        <v>73</v>
      </c>
      <c r="C80" s="8">
        <v>13834.4</v>
      </c>
      <c r="D80" s="8">
        <v>9447.1</v>
      </c>
      <c r="E80" s="8">
        <f t="shared" si="3"/>
        <v>68.287023651188349</v>
      </c>
      <c r="F80" s="8">
        <v>12071.8</v>
      </c>
      <c r="G80" s="8">
        <f t="shared" si="4"/>
        <v>78.257592074090027</v>
      </c>
      <c r="H80" s="2"/>
    </row>
    <row r="81" spans="1:8" s="33" customFormat="1" ht="40.799999999999997" outlineLevel="2" x14ac:dyDescent="0.2">
      <c r="A81" s="15" t="s">
        <v>160</v>
      </c>
      <c r="B81" s="11" t="s">
        <v>74</v>
      </c>
      <c r="C81" s="8">
        <v>4262.3999999999996</v>
      </c>
      <c r="D81" s="8">
        <v>3685</v>
      </c>
      <c r="E81" s="8">
        <f t="shared" si="3"/>
        <v>86.453641141141148</v>
      </c>
      <c r="F81" s="8">
        <v>3448.5</v>
      </c>
      <c r="G81" s="8">
        <f t="shared" si="4"/>
        <v>106.85805422647528</v>
      </c>
      <c r="H81" s="2"/>
    </row>
    <row r="82" spans="1:8" s="33" customFormat="1" ht="20.399999999999999" outlineLevel="2" x14ac:dyDescent="0.2">
      <c r="A82" s="15" t="s">
        <v>161</v>
      </c>
      <c r="B82" s="9" t="s">
        <v>75</v>
      </c>
      <c r="C82" s="8">
        <v>666.1</v>
      </c>
      <c r="D82" s="8">
        <v>666.1</v>
      </c>
      <c r="E82" s="8">
        <f t="shared" si="3"/>
        <v>100</v>
      </c>
      <c r="F82" s="8">
        <v>666.9</v>
      </c>
      <c r="G82" s="8">
        <f t="shared" si="4"/>
        <v>99.880041985305141</v>
      </c>
      <c r="H82" s="2"/>
    </row>
    <row r="83" spans="1:8" s="33" customFormat="1" ht="20.399999999999999" outlineLevel="2" x14ac:dyDescent="0.2">
      <c r="A83" s="15" t="s">
        <v>162</v>
      </c>
      <c r="B83" s="9" t="s">
        <v>76</v>
      </c>
      <c r="C83" s="8">
        <v>687.7</v>
      </c>
      <c r="D83" s="8">
        <v>687.7</v>
      </c>
      <c r="E83" s="8">
        <f t="shared" si="3"/>
        <v>100</v>
      </c>
      <c r="F83" s="8">
        <v>687.7</v>
      </c>
      <c r="G83" s="8">
        <f t="shared" si="4"/>
        <v>100</v>
      </c>
      <c r="H83" s="2"/>
    </row>
    <row r="84" spans="1:8" s="33" customFormat="1" ht="20.399999999999999" outlineLevel="2" x14ac:dyDescent="0.2">
      <c r="A84" s="15" t="s">
        <v>163</v>
      </c>
      <c r="B84" s="9" t="s">
        <v>77</v>
      </c>
      <c r="C84" s="17">
        <v>3611.5</v>
      </c>
      <c r="D84" s="8">
        <v>3611.5</v>
      </c>
      <c r="E84" s="8">
        <f t="shared" si="3"/>
        <v>100</v>
      </c>
      <c r="F84" s="8">
        <v>4498.8</v>
      </c>
      <c r="G84" s="8">
        <f t="shared" si="4"/>
        <v>80.276962745621049</v>
      </c>
      <c r="H84" s="2"/>
    </row>
    <row r="85" spans="1:8" s="33" customFormat="1" ht="30.6" outlineLevel="2" x14ac:dyDescent="0.2">
      <c r="A85" s="15" t="s">
        <v>164</v>
      </c>
      <c r="B85" s="9" t="s">
        <v>178</v>
      </c>
      <c r="C85" s="8">
        <v>14519</v>
      </c>
      <c r="D85" s="8">
        <v>14221.2</v>
      </c>
      <c r="E85" s="8">
        <f t="shared" si="3"/>
        <v>97.94889455196639</v>
      </c>
      <c r="F85" s="8">
        <v>12232.5</v>
      </c>
      <c r="G85" s="8">
        <f t="shared" si="4"/>
        <v>116.25751072961374</v>
      </c>
      <c r="H85" s="2"/>
    </row>
    <row r="86" spans="1:8" s="33" customFormat="1" ht="20.399999999999999" outlineLevel="2" x14ac:dyDescent="0.2">
      <c r="A86" s="15" t="s">
        <v>165</v>
      </c>
      <c r="B86" s="9" t="s">
        <v>78</v>
      </c>
      <c r="C86" s="8">
        <v>156377.20000000001</v>
      </c>
      <c r="D86" s="8">
        <v>152273.9</v>
      </c>
      <c r="E86" s="8">
        <f t="shared" si="3"/>
        <v>97.376024126279276</v>
      </c>
      <c r="F86" s="8">
        <v>156845.29999999999</v>
      </c>
      <c r="G86" s="8">
        <f t="shared" si="4"/>
        <v>97.08540836097734</v>
      </c>
      <c r="H86" s="2"/>
    </row>
    <row r="87" spans="1:8" s="33" customFormat="1" ht="20.399999999999999" outlineLevel="2" x14ac:dyDescent="0.2">
      <c r="A87" s="15" t="s">
        <v>209</v>
      </c>
      <c r="B87" s="9" t="s">
        <v>79</v>
      </c>
      <c r="C87" s="8">
        <v>383299.2</v>
      </c>
      <c r="D87" s="8">
        <v>377731.8</v>
      </c>
      <c r="E87" s="8">
        <f t="shared" si="3"/>
        <v>98.54750544744158</v>
      </c>
      <c r="F87" s="8">
        <v>382735.4</v>
      </c>
      <c r="G87" s="8">
        <f t="shared" si="4"/>
        <v>98.692673842032903</v>
      </c>
      <c r="H87" s="2"/>
    </row>
    <row r="88" spans="1:8" s="33" customFormat="1" ht="30.6" outlineLevel="2" x14ac:dyDescent="0.2">
      <c r="A88" s="15" t="s">
        <v>273</v>
      </c>
      <c r="B88" s="9" t="s">
        <v>194</v>
      </c>
      <c r="C88" s="8">
        <v>33932.800000000003</v>
      </c>
      <c r="D88" s="8">
        <v>31215</v>
      </c>
      <c r="E88" s="8">
        <f t="shared" si="3"/>
        <v>91.990640324405888</v>
      </c>
      <c r="F88" s="8">
        <v>30100.2</v>
      </c>
      <c r="G88" s="8">
        <f t="shared" si="4"/>
        <v>103.70362987621344</v>
      </c>
      <c r="H88" s="2"/>
    </row>
    <row r="89" spans="1:8" s="33" customFormat="1" ht="40.799999999999997" outlineLevel="2" x14ac:dyDescent="0.2">
      <c r="A89" s="15" t="s">
        <v>166</v>
      </c>
      <c r="B89" s="11" t="s">
        <v>80</v>
      </c>
      <c r="C89" s="8">
        <v>99.6</v>
      </c>
      <c r="D89" s="8">
        <v>96</v>
      </c>
      <c r="E89" s="8">
        <f t="shared" si="3"/>
        <v>96.385542168674704</v>
      </c>
      <c r="F89" s="8">
        <v>109.5</v>
      </c>
      <c r="G89" s="8">
        <f t="shared" si="4"/>
        <v>87.671232876712324</v>
      </c>
      <c r="H89" s="2"/>
    </row>
    <row r="90" spans="1:8" s="33" customFormat="1" ht="40.799999999999997" outlineLevel="2" x14ac:dyDescent="0.2">
      <c r="A90" s="15" t="s">
        <v>173</v>
      </c>
      <c r="B90" s="11" t="s">
        <v>81</v>
      </c>
      <c r="C90" s="8">
        <v>1494.2</v>
      </c>
      <c r="D90" s="8">
        <v>817.3</v>
      </c>
      <c r="E90" s="8">
        <f t="shared" si="3"/>
        <v>54.698166242805513</v>
      </c>
      <c r="F90" s="8">
        <v>760.4</v>
      </c>
      <c r="G90" s="8">
        <f t="shared" si="4"/>
        <v>107.48290373487637</v>
      </c>
      <c r="H90" s="2"/>
    </row>
    <row r="91" spans="1:8" s="33" customFormat="1" ht="40.799999999999997" outlineLevel="3" x14ac:dyDescent="0.2">
      <c r="A91" s="15" t="s">
        <v>174</v>
      </c>
      <c r="B91" s="11" t="s">
        <v>82</v>
      </c>
      <c r="C91" s="8">
        <v>228</v>
      </c>
      <c r="D91" s="8">
        <v>228</v>
      </c>
      <c r="E91" s="8">
        <f t="shared" si="3"/>
        <v>100</v>
      </c>
      <c r="F91" s="8">
        <v>314</v>
      </c>
      <c r="G91" s="8">
        <f t="shared" si="4"/>
        <v>72.611464968152859</v>
      </c>
      <c r="H91" s="2"/>
    </row>
    <row r="92" spans="1:8" s="33" customFormat="1" ht="20.399999999999999" outlineLevel="7" x14ac:dyDescent="0.2">
      <c r="A92" s="56" t="s">
        <v>167</v>
      </c>
      <c r="B92" s="9" t="s">
        <v>83</v>
      </c>
      <c r="C92" s="8">
        <v>888.7</v>
      </c>
      <c r="D92" s="17">
        <v>888.7</v>
      </c>
      <c r="E92" s="17">
        <f t="shared" si="3"/>
        <v>100</v>
      </c>
      <c r="F92" s="8">
        <v>895</v>
      </c>
      <c r="G92" s="17">
        <f t="shared" si="4"/>
        <v>99.296089385474858</v>
      </c>
      <c r="H92" s="2"/>
    </row>
    <row r="93" spans="1:8" s="33" customFormat="1" ht="30.6" outlineLevel="3" x14ac:dyDescent="0.2">
      <c r="A93" s="15" t="s">
        <v>168</v>
      </c>
      <c r="B93" s="9" t="s">
        <v>84</v>
      </c>
      <c r="C93" s="8">
        <v>580.70000000000005</v>
      </c>
      <c r="D93" s="8">
        <v>580.70000000000005</v>
      </c>
      <c r="E93" s="8">
        <f t="shared" si="3"/>
        <v>100</v>
      </c>
      <c r="F93" s="8">
        <v>580.5</v>
      </c>
      <c r="G93" s="8">
        <f t="shared" si="4"/>
        <v>100.03445305770889</v>
      </c>
      <c r="H93" s="2"/>
    </row>
    <row r="94" spans="1:8" s="33" customFormat="1" ht="10.199999999999999" outlineLevel="2" x14ac:dyDescent="0.2">
      <c r="A94" s="15" t="s">
        <v>171</v>
      </c>
      <c r="B94" s="9" t="s">
        <v>72</v>
      </c>
      <c r="C94" s="8">
        <v>19841</v>
      </c>
      <c r="D94" s="8">
        <v>17870</v>
      </c>
      <c r="E94" s="8">
        <f t="shared" si="3"/>
        <v>90.066024897938618</v>
      </c>
      <c r="F94" s="8">
        <v>18150</v>
      </c>
      <c r="G94" s="8">
        <f t="shared" si="4"/>
        <v>98.457300275482098</v>
      </c>
      <c r="H94" s="2"/>
    </row>
    <row r="95" spans="1:8" s="33" customFormat="1" ht="20.399999999999999" outlineLevel="2" x14ac:dyDescent="0.2">
      <c r="A95" s="15" t="s">
        <v>170</v>
      </c>
      <c r="B95" s="9" t="s">
        <v>70</v>
      </c>
      <c r="C95" s="8">
        <v>9519.6</v>
      </c>
      <c r="D95" s="8">
        <v>8992</v>
      </c>
      <c r="E95" s="8">
        <f t="shared" si="3"/>
        <v>94.457750325643929</v>
      </c>
      <c r="F95" s="8">
        <v>9612</v>
      </c>
      <c r="G95" s="8">
        <f t="shared" si="4"/>
        <v>93.549729504785688</v>
      </c>
      <c r="H95" s="2"/>
    </row>
    <row r="96" spans="1:8" s="33" customFormat="1" ht="30.6" outlineLevel="2" x14ac:dyDescent="0.2">
      <c r="A96" s="15" t="s">
        <v>169</v>
      </c>
      <c r="B96" s="11" t="s">
        <v>71</v>
      </c>
      <c r="C96" s="8">
        <v>6450</v>
      </c>
      <c r="D96" s="8">
        <v>6450</v>
      </c>
      <c r="E96" s="8">
        <f t="shared" si="3"/>
        <v>100</v>
      </c>
      <c r="F96" s="8">
        <v>5088.7</v>
      </c>
      <c r="G96" s="8">
        <f t="shared" si="4"/>
        <v>126.75142963821801</v>
      </c>
      <c r="H96" s="2"/>
    </row>
    <row r="97" spans="1:8" s="33" customFormat="1" ht="30.6" outlineLevel="2" x14ac:dyDescent="0.2">
      <c r="A97" s="15" t="s">
        <v>220</v>
      </c>
      <c r="B97" s="11" t="s">
        <v>221</v>
      </c>
      <c r="C97" s="8">
        <v>1546</v>
      </c>
      <c r="D97" s="8">
        <v>1546</v>
      </c>
      <c r="E97" s="8">
        <f t="shared" si="3"/>
        <v>100</v>
      </c>
      <c r="F97" s="8">
        <v>0</v>
      </c>
      <c r="G97" s="8"/>
      <c r="H97" s="2"/>
    </row>
    <row r="98" spans="1:8" s="36" customFormat="1" ht="10.199999999999999" outlineLevel="2" x14ac:dyDescent="0.2">
      <c r="A98" s="55" t="s">
        <v>231</v>
      </c>
      <c r="B98" s="23" t="s">
        <v>230</v>
      </c>
      <c r="C98" s="5">
        <f>C99+C100+C101+C102+C103</f>
        <v>5186.4000000000005</v>
      </c>
      <c r="D98" s="5">
        <f>D99+D100+D101+D102+D103</f>
        <v>4991</v>
      </c>
      <c r="E98" s="5">
        <f t="shared" si="3"/>
        <v>96.232454110751192</v>
      </c>
      <c r="F98" s="5">
        <f>F99+F100+F101+F102+F103</f>
        <v>237.1</v>
      </c>
      <c r="G98" s="5">
        <f t="shared" si="4"/>
        <v>2105.0189793336144</v>
      </c>
      <c r="H98" s="24"/>
    </row>
    <row r="99" spans="1:8" s="33" customFormat="1" ht="20.399999999999999" outlineLevel="2" x14ac:dyDescent="0.2">
      <c r="A99" s="15" t="s">
        <v>302</v>
      </c>
      <c r="B99" s="11" t="s">
        <v>303</v>
      </c>
      <c r="C99" s="8">
        <v>695.1</v>
      </c>
      <c r="D99" s="8">
        <v>695.1</v>
      </c>
      <c r="E99" s="8">
        <f t="shared" si="3"/>
        <v>100</v>
      </c>
      <c r="F99" s="8"/>
      <c r="G99" s="8"/>
      <c r="H99" s="2"/>
    </row>
    <row r="100" spans="1:8" s="33" customFormat="1" ht="30.6" outlineLevel="2" x14ac:dyDescent="0.2">
      <c r="A100" s="15" t="s">
        <v>229</v>
      </c>
      <c r="B100" s="11" t="s">
        <v>261</v>
      </c>
      <c r="C100" s="8">
        <v>55.2</v>
      </c>
      <c r="D100" s="8">
        <v>55.2</v>
      </c>
      <c r="E100" s="8">
        <f t="shared" si="3"/>
        <v>100</v>
      </c>
      <c r="F100" s="8">
        <v>107.1</v>
      </c>
      <c r="G100" s="8">
        <f t="shared" si="4"/>
        <v>51.540616246498608</v>
      </c>
      <c r="H100" s="2"/>
    </row>
    <row r="101" spans="1:8" ht="25.2" customHeight="1" outlineLevel="2" x14ac:dyDescent="0.2">
      <c r="A101" s="57" t="s">
        <v>274</v>
      </c>
      <c r="B101" s="25" t="s">
        <v>301</v>
      </c>
      <c r="C101" s="44">
        <v>200</v>
      </c>
      <c r="D101" s="44">
        <v>200</v>
      </c>
      <c r="E101" s="44">
        <f t="shared" si="3"/>
        <v>100</v>
      </c>
      <c r="F101" s="44">
        <v>100</v>
      </c>
      <c r="G101" s="44">
        <f t="shared" si="4"/>
        <v>200</v>
      </c>
      <c r="H101" s="1"/>
    </row>
    <row r="102" spans="1:8" ht="20.399999999999999" outlineLevel="2" x14ac:dyDescent="0.2">
      <c r="A102" s="57" t="s">
        <v>284</v>
      </c>
      <c r="B102" s="26" t="s">
        <v>285</v>
      </c>
      <c r="C102" s="44">
        <v>4236.1000000000004</v>
      </c>
      <c r="D102" s="44">
        <v>4040.7</v>
      </c>
      <c r="E102" s="44">
        <f t="shared" si="3"/>
        <v>95.3872665895517</v>
      </c>
      <c r="F102" s="44">
        <v>0</v>
      </c>
      <c r="G102" s="44"/>
      <c r="H102" s="1"/>
    </row>
    <row r="103" spans="1:8" ht="20.399999999999999" outlineLevel="2" x14ac:dyDescent="0.2">
      <c r="A103" s="61" t="s">
        <v>296</v>
      </c>
      <c r="B103" s="26" t="s">
        <v>297</v>
      </c>
      <c r="C103" s="44">
        <v>0</v>
      </c>
      <c r="D103" s="44">
        <v>0</v>
      </c>
      <c r="E103" s="44"/>
      <c r="F103" s="44">
        <v>30</v>
      </c>
      <c r="G103" s="44">
        <f t="shared" si="4"/>
        <v>0</v>
      </c>
      <c r="H103" s="1"/>
    </row>
    <row r="104" spans="1:8" s="34" customFormat="1" ht="10.199999999999999" outlineLevel="2" x14ac:dyDescent="0.2">
      <c r="A104" s="62" t="s">
        <v>295</v>
      </c>
      <c r="B104" s="41"/>
      <c r="C104" s="42">
        <v>0</v>
      </c>
      <c r="D104" s="42">
        <v>0</v>
      </c>
      <c r="E104" s="42"/>
      <c r="F104" s="42">
        <v>188</v>
      </c>
      <c r="G104" s="42">
        <f t="shared" si="4"/>
        <v>0</v>
      </c>
      <c r="H104" s="6"/>
    </row>
    <row r="105" spans="1:8" s="36" customFormat="1" ht="10.199999999999999" outlineLevel="2" x14ac:dyDescent="0.2">
      <c r="A105" s="55" t="s">
        <v>227</v>
      </c>
      <c r="B105" s="23" t="s">
        <v>226</v>
      </c>
      <c r="C105" s="5">
        <v>689.5</v>
      </c>
      <c r="D105" s="5">
        <v>693</v>
      </c>
      <c r="E105" s="5">
        <f t="shared" si="3"/>
        <v>100.50761421319795</v>
      </c>
      <c r="F105" s="5">
        <v>169.5</v>
      </c>
      <c r="G105" s="5">
        <f t="shared" si="4"/>
        <v>408.84955752212386</v>
      </c>
      <c r="H105" s="24"/>
    </row>
    <row r="106" spans="1:8" s="34" customFormat="1" ht="20.399999999999999" outlineLevel="1" x14ac:dyDescent="0.2">
      <c r="A106" s="55" t="s">
        <v>267</v>
      </c>
      <c r="B106" s="27" t="s">
        <v>268</v>
      </c>
      <c r="C106" s="5">
        <v>0</v>
      </c>
      <c r="D106" s="5">
        <v>0</v>
      </c>
      <c r="E106" s="5"/>
      <c r="F106" s="5">
        <v>3.9</v>
      </c>
      <c r="G106" s="5">
        <f t="shared" si="4"/>
        <v>0</v>
      </c>
      <c r="H106" s="6"/>
    </row>
    <row r="107" spans="1:8" s="34" customFormat="1" ht="20.399999999999999" outlineLevel="1" x14ac:dyDescent="0.2">
      <c r="A107" s="55" t="s">
        <v>65</v>
      </c>
      <c r="B107" s="10" t="s">
        <v>66</v>
      </c>
      <c r="C107" s="5">
        <v>0</v>
      </c>
      <c r="D107" s="5">
        <v>-1197.4000000000001</v>
      </c>
      <c r="E107" s="5"/>
      <c r="F107" s="5">
        <v>-321.3</v>
      </c>
      <c r="G107" s="5">
        <f t="shared" si="4"/>
        <v>372.67351384998449</v>
      </c>
      <c r="H107" s="6"/>
    </row>
    <row r="108" spans="1:8" ht="10.199999999999999" x14ac:dyDescent="0.2">
      <c r="A108" s="63" t="s">
        <v>0</v>
      </c>
      <c r="B108" s="28" t="s">
        <v>155</v>
      </c>
      <c r="C108" s="45">
        <f>C6+C43</f>
        <v>1716999.6</v>
      </c>
      <c r="D108" s="45">
        <f>D6+D43</f>
        <v>1614085.4</v>
      </c>
      <c r="E108" s="45">
        <f t="shared" si="3"/>
        <v>94.006160513957013</v>
      </c>
      <c r="F108" s="45">
        <f>F6+F43</f>
        <v>1644809</v>
      </c>
      <c r="G108" s="45">
        <f t="shared" si="4"/>
        <v>98.132087069076107</v>
      </c>
      <c r="H108" s="1"/>
    </row>
    <row r="109" spans="1:8" s="34" customFormat="1" ht="10.199999999999999" x14ac:dyDescent="0.2">
      <c r="A109" s="64"/>
      <c r="B109" s="29" t="s">
        <v>86</v>
      </c>
      <c r="C109" s="30"/>
      <c r="D109" s="30"/>
      <c r="E109" s="30"/>
      <c r="F109" s="30"/>
      <c r="G109" s="30"/>
      <c r="H109" s="6"/>
    </row>
    <row r="110" spans="1:8" s="34" customFormat="1" ht="10.199999999999999" outlineLevel="3" x14ac:dyDescent="0.2">
      <c r="A110" s="55" t="s">
        <v>87</v>
      </c>
      <c r="B110" s="4" t="s">
        <v>88</v>
      </c>
      <c r="C110" s="5">
        <f>C111+C113+C115+C119+C122+C123+C121+C117</f>
        <v>224743.9</v>
      </c>
      <c r="D110" s="5">
        <f t="shared" ref="D110:F110" si="5">D111+D113+D115+D119+D122+D123+D121+D117</f>
        <v>197407.69999999998</v>
      </c>
      <c r="E110" s="5">
        <f t="shared" si="3"/>
        <v>87.836733277299174</v>
      </c>
      <c r="F110" s="5">
        <f t="shared" si="5"/>
        <v>176837.1</v>
      </c>
      <c r="G110" s="5">
        <f t="shared" si="4"/>
        <v>111.63251376549377</v>
      </c>
      <c r="H110" s="6"/>
    </row>
    <row r="111" spans="1:8" ht="20.399999999999999" outlineLevel="3" x14ac:dyDescent="0.2">
      <c r="A111" s="15" t="s">
        <v>89</v>
      </c>
      <c r="B111" s="7" t="s">
        <v>90</v>
      </c>
      <c r="C111" s="8">
        <v>1815</v>
      </c>
      <c r="D111" s="8">
        <v>1637.1</v>
      </c>
      <c r="E111" s="8">
        <f t="shared" si="3"/>
        <v>90.198347107438011</v>
      </c>
      <c r="F111" s="8">
        <v>1576.2</v>
      </c>
      <c r="G111" s="8">
        <f t="shared" si="4"/>
        <v>103.86372287780739</v>
      </c>
      <c r="H111" s="1"/>
    </row>
    <row r="112" spans="1:8" s="37" customFormat="1" ht="10.199999999999999" outlineLevel="3" x14ac:dyDescent="0.2">
      <c r="A112" s="65"/>
      <c r="B112" s="48" t="s">
        <v>91</v>
      </c>
      <c r="C112" s="47">
        <v>1808.5</v>
      </c>
      <c r="D112" s="47">
        <v>1630.7</v>
      </c>
      <c r="E112" s="47">
        <f t="shared" si="3"/>
        <v>90.168648050870885</v>
      </c>
      <c r="F112" s="47">
        <v>1576.2</v>
      </c>
      <c r="G112" s="47">
        <f t="shared" si="4"/>
        <v>103.45768303514782</v>
      </c>
      <c r="H112" s="49"/>
    </row>
    <row r="113" spans="1:8" ht="20.399999999999999" outlineLevel="3" x14ac:dyDescent="0.2">
      <c r="A113" s="15" t="s">
        <v>92</v>
      </c>
      <c r="B113" s="7" t="s">
        <v>93</v>
      </c>
      <c r="C113" s="8">
        <v>1871.3</v>
      </c>
      <c r="D113" s="8">
        <v>1728.9</v>
      </c>
      <c r="E113" s="8">
        <f t="shared" si="3"/>
        <v>92.390316892000229</v>
      </c>
      <c r="F113" s="8">
        <v>1664</v>
      </c>
      <c r="G113" s="8">
        <f t="shared" si="4"/>
        <v>103.90024038461539</v>
      </c>
      <c r="H113" s="1"/>
    </row>
    <row r="114" spans="1:8" s="37" customFormat="1" ht="10.199999999999999" outlineLevel="3" x14ac:dyDescent="0.2">
      <c r="A114" s="65"/>
      <c r="B114" s="48" t="s">
        <v>91</v>
      </c>
      <c r="C114" s="47">
        <v>1400.6</v>
      </c>
      <c r="D114" s="47">
        <v>1369.4</v>
      </c>
      <c r="E114" s="47">
        <f t="shared" si="3"/>
        <v>97.772383264315309</v>
      </c>
      <c r="F114" s="47">
        <v>1304.5</v>
      </c>
      <c r="G114" s="47">
        <f t="shared" si="4"/>
        <v>104.97508623993868</v>
      </c>
      <c r="H114" s="31"/>
    </row>
    <row r="115" spans="1:8" ht="20.399999999999999" outlineLevel="3" x14ac:dyDescent="0.2">
      <c r="A115" s="15" t="s">
        <v>94</v>
      </c>
      <c r="B115" s="7" t="s">
        <v>95</v>
      </c>
      <c r="C115" s="8">
        <v>57324.7</v>
      </c>
      <c r="D115" s="8">
        <v>51442</v>
      </c>
      <c r="E115" s="8">
        <f t="shared" si="3"/>
        <v>89.737931467587273</v>
      </c>
      <c r="F115" s="8">
        <v>49684.9</v>
      </c>
      <c r="G115" s="8">
        <f t="shared" si="4"/>
        <v>103.5364869407003</v>
      </c>
      <c r="H115" s="1"/>
    </row>
    <row r="116" spans="1:8" s="37" customFormat="1" ht="10.199999999999999" outlineLevel="3" x14ac:dyDescent="0.2">
      <c r="A116" s="65"/>
      <c r="B116" s="48" t="s">
        <v>91</v>
      </c>
      <c r="C116" s="47">
        <v>50150.8</v>
      </c>
      <c r="D116" s="47">
        <v>46111.4</v>
      </c>
      <c r="E116" s="47">
        <f t="shared" si="3"/>
        <v>91.945492394936863</v>
      </c>
      <c r="F116" s="47">
        <v>44432.5</v>
      </c>
      <c r="G116" s="47">
        <f t="shared" si="4"/>
        <v>103.77854048275475</v>
      </c>
      <c r="H116" s="31"/>
    </row>
    <row r="117" spans="1:8" s="37" customFormat="1" ht="10.199999999999999" outlineLevel="3" x14ac:dyDescent="0.2">
      <c r="A117" s="15" t="s">
        <v>200</v>
      </c>
      <c r="B117" s="7" t="s">
        <v>199</v>
      </c>
      <c r="C117" s="8">
        <v>0</v>
      </c>
      <c r="D117" s="8">
        <v>0</v>
      </c>
      <c r="E117" s="8"/>
      <c r="F117" s="8">
        <v>635.70000000000005</v>
      </c>
      <c r="G117" s="8">
        <f t="shared" si="4"/>
        <v>0</v>
      </c>
      <c r="H117" s="31"/>
    </row>
    <row r="118" spans="1:8" s="37" customFormat="1" ht="10.199999999999999" outlineLevel="3" x14ac:dyDescent="0.2">
      <c r="A118" s="65"/>
      <c r="B118" s="48" t="s">
        <v>91</v>
      </c>
      <c r="C118" s="47">
        <v>0</v>
      </c>
      <c r="D118" s="47">
        <v>0</v>
      </c>
      <c r="E118" s="47"/>
      <c r="F118" s="47">
        <v>15.9</v>
      </c>
      <c r="G118" s="47">
        <f t="shared" si="4"/>
        <v>0</v>
      </c>
      <c r="H118" s="31"/>
    </row>
    <row r="119" spans="1:8" ht="20.399999999999999" outlineLevel="3" x14ac:dyDescent="0.2">
      <c r="A119" s="15" t="s">
        <v>96</v>
      </c>
      <c r="B119" s="7" t="s">
        <v>97</v>
      </c>
      <c r="C119" s="8">
        <v>9353.6</v>
      </c>
      <c r="D119" s="8">
        <v>8441.9</v>
      </c>
      <c r="E119" s="8">
        <f t="shared" si="3"/>
        <v>90.252950735545667</v>
      </c>
      <c r="F119" s="8">
        <v>9360.9</v>
      </c>
      <c r="G119" s="8">
        <f t="shared" si="4"/>
        <v>90.182567915478202</v>
      </c>
      <c r="H119" s="1"/>
    </row>
    <row r="120" spans="1:8" s="37" customFormat="1" ht="10.199999999999999" outlineLevel="3" x14ac:dyDescent="0.2">
      <c r="A120" s="65"/>
      <c r="B120" s="48" t="s">
        <v>91</v>
      </c>
      <c r="C120" s="47">
        <v>8444</v>
      </c>
      <c r="D120" s="47">
        <v>7835.9</v>
      </c>
      <c r="E120" s="47">
        <f t="shared" si="3"/>
        <v>92.798436759829457</v>
      </c>
      <c r="F120" s="47">
        <v>8727.2999999999993</v>
      </c>
      <c r="G120" s="47">
        <f t="shared" si="4"/>
        <v>89.786073585186728</v>
      </c>
      <c r="H120" s="31"/>
    </row>
    <row r="121" spans="1:8" s="37" customFormat="1" ht="10.199999999999999" outlineLevel="3" x14ac:dyDescent="0.2">
      <c r="A121" s="15" t="s">
        <v>181</v>
      </c>
      <c r="B121" s="7" t="s">
        <v>182</v>
      </c>
      <c r="C121" s="8">
        <v>0</v>
      </c>
      <c r="D121" s="8">
        <v>0</v>
      </c>
      <c r="E121" s="8"/>
      <c r="F121" s="8">
        <v>0</v>
      </c>
      <c r="G121" s="8"/>
      <c r="H121" s="31"/>
    </row>
    <row r="122" spans="1:8" ht="10.199999999999999" outlineLevel="3" x14ac:dyDescent="0.2">
      <c r="A122" s="15" t="s">
        <v>98</v>
      </c>
      <c r="B122" s="7" t="s">
        <v>99</v>
      </c>
      <c r="C122" s="8">
        <v>500</v>
      </c>
      <c r="D122" s="8">
        <v>0</v>
      </c>
      <c r="E122" s="8">
        <f t="shared" si="3"/>
        <v>0</v>
      </c>
      <c r="F122" s="8">
        <v>0</v>
      </c>
      <c r="G122" s="8"/>
      <c r="H122" s="1"/>
    </row>
    <row r="123" spans="1:8" ht="10.199999999999999" outlineLevel="3" x14ac:dyDescent="0.2">
      <c r="A123" s="15" t="s">
        <v>100</v>
      </c>
      <c r="B123" s="7" t="s">
        <v>101</v>
      </c>
      <c r="C123" s="8">
        <v>153879.29999999999</v>
      </c>
      <c r="D123" s="8">
        <v>134157.79999999999</v>
      </c>
      <c r="E123" s="8">
        <f t="shared" si="3"/>
        <v>87.183786253251739</v>
      </c>
      <c r="F123" s="8">
        <v>113915.4</v>
      </c>
      <c r="G123" s="8">
        <f t="shared" si="4"/>
        <v>117.76967819978685</v>
      </c>
      <c r="H123" s="1"/>
    </row>
    <row r="124" spans="1:8" s="37" customFormat="1" ht="10.199999999999999" outlineLevel="3" x14ac:dyDescent="0.2">
      <c r="A124" s="65"/>
      <c r="B124" s="48" t="s">
        <v>91</v>
      </c>
      <c r="C124" s="47">
        <v>114996.7</v>
      </c>
      <c r="D124" s="47">
        <v>106254.7</v>
      </c>
      <c r="E124" s="47">
        <f t="shared" si="3"/>
        <v>92.39804272644345</v>
      </c>
      <c r="F124" s="47">
        <v>83327.7</v>
      </c>
      <c r="G124" s="47">
        <f t="shared" si="4"/>
        <v>127.51425996397356</v>
      </c>
      <c r="H124" s="31"/>
    </row>
    <row r="125" spans="1:8" s="34" customFormat="1" ht="10.199999999999999" outlineLevel="3" x14ac:dyDescent="0.2">
      <c r="A125" s="55" t="s">
        <v>102</v>
      </c>
      <c r="B125" s="4" t="s">
        <v>103</v>
      </c>
      <c r="C125" s="5">
        <f>C127+C129</f>
        <v>14978.1</v>
      </c>
      <c r="D125" s="5">
        <f>D127+D129</f>
        <v>11183.2</v>
      </c>
      <c r="E125" s="5">
        <f t="shared" si="3"/>
        <v>74.663675633090989</v>
      </c>
      <c r="F125" s="5">
        <f>F127+F129</f>
        <v>11002</v>
      </c>
      <c r="G125" s="5">
        <f t="shared" si="4"/>
        <v>101.6469732775859</v>
      </c>
      <c r="H125" s="6"/>
    </row>
    <row r="126" spans="1:8" s="37" customFormat="1" ht="10.199999999999999" outlineLevel="3" x14ac:dyDescent="0.2">
      <c r="A126" s="65"/>
      <c r="B126" s="48" t="s">
        <v>91</v>
      </c>
      <c r="C126" s="47">
        <f>C128+C130</f>
        <v>6428.2</v>
      </c>
      <c r="D126" s="47">
        <f>D128+D130</f>
        <v>5912.6</v>
      </c>
      <c r="E126" s="47">
        <f t="shared" si="3"/>
        <v>91.979092125322808</v>
      </c>
      <c r="F126" s="47">
        <f>F128+F130</f>
        <v>6473.2999999999993</v>
      </c>
      <c r="G126" s="47">
        <f t="shared" si="4"/>
        <v>91.338266417437794</v>
      </c>
      <c r="H126" s="31"/>
    </row>
    <row r="127" spans="1:8" ht="20.399999999999999" outlineLevel="3" x14ac:dyDescent="0.2">
      <c r="A127" s="15" t="s">
        <v>104</v>
      </c>
      <c r="B127" s="7" t="s">
        <v>105</v>
      </c>
      <c r="C127" s="8">
        <v>7468.5</v>
      </c>
      <c r="D127" s="8">
        <v>4441.3999999999996</v>
      </c>
      <c r="E127" s="8">
        <f t="shared" si="3"/>
        <v>59.468434089844003</v>
      </c>
      <c r="F127" s="8">
        <v>3777.2</v>
      </c>
      <c r="G127" s="8">
        <f t="shared" si="4"/>
        <v>117.58445409297893</v>
      </c>
      <c r="H127" s="1"/>
    </row>
    <row r="128" spans="1:8" s="37" customFormat="1" ht="10.199999999999999" outlineLevel="3" x14ac:dyDescent="0.2">
      <c r="A128" s="65"/>
      <c r="B128" s="48" t="s">
        <v>91</v>
      </c>
      <c r="C128" s="47">
        <v>951.5</v>
      </c>
      <c r="D128" s="47">
        <v>782.6</v>
      </c>
      <c r="E128" s="47">
        <f t="shared" si="3"/>
        <v>82.249080399369419</v>
      </c>
      <c r="F128" s="47">
        <v>876.4</v>
      </c>
      <c r="G128" s="47">
        <f t="shared" si="4"/>
        <v>89.29712460063898</v>
      </c>
      <c r="H128" s="31"/>
    </row>
    <row r="129" spans="1:8" ht="10.199999999999999" outlineLevel="3" x14ac:dyDescent="0.2">
      <c r="A129" s="15" t="s">
        <v>106</v>
      </c>
      <c r="B129" s="7" t="s">
        <v>107</v>
      </c>
      <c r="C129" s="8">
        <v>7509.6</v>
      </c>
      <c r="D129" s="8">
        <v>6741.8</v>
      </c>
      <c r="E129" s="8">
        <f t="shared" si="3"/>
        <v>89.775753701928195</v>
      </c>
      <c r="F129" s="8">
        <v>7224.8</v>
      </c>
      <c r="G129" s="8">
        <f t="shared" si="4"/>
        <v>93.314693832355218</v>
      </c>
      <c r="H129" s="1"/>
    </row>
    <row r="130" spans="1:8" s="37" customFormat="1" ht="10.199999999999999" outlineLevel="3" x14ac:dyDescent="0.2">
      <c r="A130" s="65"/>
      <c r="B130" s="48" t="s">
        <v>91</v>
      </c>
      <c r="C130" s="47">
        <v>5476.7</v>
      </c>
      <c r="D130" s="47">
        <v>5130</v>
      </c>
      <c r="E130" s="47">
        <f t="shared" si="3"/>
        <v>93.669545529242058</v>
      </c>
      <c r="F130" s="47">
        <v>5596.9</v>
      </c>
      <c r="G130" s="47">
        <f t="shared" si="4"/>
        <v>91.657882041844601</v>
      </c>
      <c r="H130" s="31"/>
    </row>
    <row r="131" spans="1:8" s="34" customFormat="1" ht="10.199999999999999" outlineLevel="3" x14ac:dyDescent="0.2">
      <c r="A131" s="55" t="s">
        <v>108</v>
      </c>
      <c r="B131" s="4" t="s">
        <v>109</v>
      </c>
      <c r="C131" s="5">
        <f>C132+C134+C136</f>
        <v>136395</v>
      </c>
      <c r="D131" s="5">
        <f>D132+D134+D136</f>
        <v>132922.1</v>
      </c>
      <c r="E131" s="5">
        <f t="shared" si="3"/>
        <v>97.453792294438941</v>
      </c>
      <c r="F131" s="5">
        <f>F132+F134+F136</f>
        <v>112547.40000000001</v>
      </c>
      <c r="G131" s="5">
        <f t="shared" si="4"/>
        <v>118.10321695570043</v>
      </c>
      <c r="H131" s="6"/>
    </row>
    <row r="132" spans="1:8" ht="10.199999999999999" outlineLevel="3" x14ac:dyDescent="0.2">
      <c r="A132" s="15" t="s">
        <v>110</v>
      </c>
      <c r="B132" s="7" t="s">
        <v>111</v>
      </c>
      <c r="C132" s="8">
        <v>1924</v>
      </c>
      <c r="D132" s="8">
        <v>1918.9</v>
      </c>
      <c r="E132" s="8">
        <f t="shared" si="3"/>
        <v>99.734927234927241</v>
      </c>
      <c r="F132" s="8">
        <v>494</v>
      </c>
      <c r="G132" s="8">
        <f t="shared" si="4"/>
        <v>388.44129554655871</v>
      </c>
      <c r="H132" s="1"/>
    </row>
    <row r="133" spans="1:8" s="37" customFormat="1" ht="10.199999999999999" outlineLevel="3" x14ac:dyDescent="0.2">
      <c r="A133" s="65"/>
      <c r="B133" s="48" t="s">
        <v>91</v>
      </c>
      <c r="C133" s="47">
        <v>0</v>
      </c>
      <c r="D133" s="47">
        <v>0</v>
      </c>
      <c r="E133" s="47"/>
      <c r="F133" s="47">
        <v>246.9</v>
      </c>
      <c r="G133" s="47">
        <f t="shared" si="4"/>
        <v>0</v>
      </c>
      <c r="H133" s="31"/>
    </row>
    <row r="134" spans="1:8" ht="10.199999999999999" outlineLevel="3" x14ac:dyDescent="0.2">
      <c r="A134" s="15" t="s">
        <v>112</v>
      </c>
      <c r="B134" s="7" t="s">
        <v>113</v>
      </c>
      <c r="C134" s="8">
        <v>132203.1</v>
      </c>
      <c r="D134" s="8">
        <v>128735.3</v>
      </c>
      <c r="E134" s="8">
        <f t="shared" si="3"/>
        <v>97.376914762210561</v>
      </c>
      <c r="F134" s="8">
        <v>107327.1</v>
      </c>
      <c r="G134" s="8">
        <f t="shared" si="4"/>
        <v>119.94668634482809</v>
      </c>
      <c r="H134" s="1"/>
    </row>
    <row r="135" spans="1:8" s="37" customFormat="1" ht="10.199999999999999" outlineLevel="3" x14ac:dyDescent="0.2">
      <c r="A135" s="65"/>
      <c r="B135" s="48" t="s">
        <v>91</v>
      </c>
      <c r="C135" s="47">
        <v>22083.599999999999</v>
      </c>
      <c r="D135" s="47">
        <v>20511.599999999999</v>
      </c>
      <c r="E135" s="47">
        <f t="shared" ref="E135:E173" si="6">D135/C135*100</f>
        <v>92.881595392055644</v>
      </c>
      <c r="F135" s="47">
        <v>20545.7</v>
      </c>
      <c r="G135" s="47">
        <f t="shared" ref="G135:G173" si="7">D135/F135*100</f>
        <v>99.834028531517532</v>
      </c>
      <c r="H135" s="31"/>
    </row>
    <row r="136" spans="1:8" ht="10.199999999999999" outlineLevel="3" x14ac:dyDescent="0.2">
      <c r="A136" s="15" t="s">
        <v>114</v>
      </c>
      <c r="B136" s="7" t="s">
        <v>115</v>
      </c>
      <c r="C136" s="8">
        <v>2267.9</v>
      </c>
      <c r="D136" s="8">
        <v>2267.9</v>
      </c>
      <c r="E136" s="8">
        <f t="shared" si="6"/>
        <v>100</v>
      </c>
      <c r="F136" s="8">
        <v>4726.3</v>
      </c>
      <c r="G136" s="8">
        <f t="shared" si="7"/>
        <v>47.984681463301101</v>
      </c>
      <c r="H136" s="1"/>
    </row>
    <row r="137" spans="1:8" s="34" customFormat="1" ht="10.199999999999999" outlineLevel="3" x14ac:dyDescent="0.2">
      <c r="A137" s="55" t="s">
        <v>116</v>
      </c>
      <c r="B137" s="4" t="s">
        <v>117</v>
      </c>
      <c r="C137" s="5">
        <f>C139+C140+C141+C142</f>
        <v>139222.70000000001</v>
      </c>
      <c r="D137" s="5">
        <f>D139+D140+D141+D142</f>
        <v>115855.8</v>
      </c>
      <c r="E137" s="5">
        <f t="shared" si="6"/>
        <v>83.216170926149246</v>
      </c>
      <c r="F137" s="5">
        <f>F139+F140+F141+F142</f>
        <v>154866.30000000002</v>
      </c>
      <c r="G137" s="5">
        <f t="shared" si="7"/>
        <v>74.810207256194531</v>
      </c>
      <c r="H137" s="6"/>
    </row>
    <row r="138" spans="1:8" s="37" customFormat="1" ht="10.199999999999999" outlineLevel="3" x14ac:dyDescent="0.2">
      <c r="A138" s="65"/>
      <c r="B138" s="48" t="s">
        <v>91</v>
      </c>
      <c r="C138" s="47">
        <v>29627.599999999999</v>
      </c>
      <c r="D138" s="47">
        <v>28581.200000000001</v>
      </c>
      <c r="E138" s="47">
        <f t="shared" si="6"/>
        <v>96.468158068827719</v>
      </c>
      <c r="F138" s="47">
        <v>31597.1</v>
      </c>
      <c r="G138" s="47">
        <f t="shared" si="7"/>
        <v>90.455136705583755</v>
      </c>
      <c r="H138" s="31"/>
    </row>
    <row r="139" spans="1:8" ht="10.199999999999999" outlineLevel="3" x14ac:dyDescent="0.2">
      <c r="A139" s="15" t="s">
        <v>118</v>
      </c>
      <c r="B139" s="7" t="s">
        <v>119</v>
      </c>
      <c r="C139" s="8">
        <v>1048.5</v>
      </c>
      <c r="D139" s="8">
        <v>972.6</v>
      </c>
      <c r="E139" s="8">
        <f t="shared" si="6"/>
        <v>92.761087267525028</v>
      </c>
      <c r="F139" s="8">
        <v>797.9</v>
      </c>
      <c r="G139" s="8">
        <f t="shared" si="7"/>
        <v>121.89497430755733</v>
      </c>
      <c r="H139" s="1"/>
    </row>
    <row r="140" spans="1:8" ht="10.199999999999999" outlineLevel="3" x14ac:dyDescent="0.2">
      <c r="A140" s="15" t="s">
        <v>120</v>
      </c>
      <c r="B140" s="7" t="s">
        <v>121</v>
      </c>
      <c r="C140" s="8">
        <v>18745.400000000001</v>
      </c>
      <c r="D140" s="8">
        <v>12841.2</v>
      </c>
      <c r="E140" s="8">
        <f t="shared" si="6"/>
        <v>68.503206119901421</v>
      </c>
      <c r="F140" s="8">
        <v>41263.800000000003</v>
      </c>
      <c r="G140" s="8">
        <f t="shared" si="7"/>
        <v>31.119770840300699</v>
      </c>
      <c r="H140" s="1"/>
    </row>
    <row r="141" spans="1:8" ht="10.199999999999999" outlineLevel="3" x14ac:dyDescent="0.2">
      <c r="A141" s="15" t="s">
        <v>122</v>
      </c>
      <c r="B141" s="7" t="s">
        <v>123</v>
      </c>
      <c r="C141" s="8">
        <v>109408.1</v>
      </c>
      <c r="D141" s="8">
        <v>92961.2</v>
      </c>
      <c r="E141" s="8">
        <f t="shared" si="6"/>
        <v>84.967383584944798</v>
      </c>
      <c r="F141" s="8">
        <v>102352.9</v>
      </c>
      <c r="G141" s="8">
        <f t="shared" si="7"/>
        <v>90.824197458010474</v>
      </c>
      <c r="H141" s="1"/>
    </row>
    <row r="142" spans="1:8" ht="10.199999999999999" outlineLevel="3" x14ac:dyDescent="0.2">
      <c r="A142" s="15" t="s">
        <v>124</v>
      </c>
      <c r="B142" s="7" t="s">
        <v>125</v>
      </c>
      <c r="C142" s="8">
        <v>10020.700000000001</v>
      </c>
      <c r="D142" s="8">
        <v>9080.7999999999993</v>
      </c>
      <c r="E142" s="8">
        <f t="shared" si="6"/>
        <v>90.620415739419386</v>
      </c>
      <c r="F142" s="8">
        <v>10451.700000000001</v>
      </c>
      <c r="G142" s="8">
        <f t="shared" si="7"/>
        <v>86.883473501918346</v>
      </c>
      <c r="H142" s="1"/>
    </row>
    <row r="143" spans="1:8" s="37" customFormat="1" ht="10.199999999999999" outlineLevel="3" x14ac:dyDescent="0.2">
      <c r="A143" s="65"/>
      <c r="B143" s="48" t="s">
        <v>91</v>
      </c>
      <c r="C143" s="47">
        <v>8970.7000000000007</v>
      </c>
      <c r="D143" s="47">
        <v>8288.2000000000007</v>
      </c>
      <c r="E143" s="47">
        <f t="shared" si="6"/>
        <v>92.391898068155214</v>
      </c>
      <c r="F143" s="47">
        <v>9680.5</v>
      </c>
      <c r="G143" s="47">
        <f t="shared" si="7"/>
        <v>85.617478436031206</v>
      </c>
      <c r="H143" s="31"/>
    </row>
    <row r="144" spans="1:8" s="37" customFormat="1" ht="10.199999999999999" outlineLevel="3" x14ac:dyDescent="0.2">
      <c r="A144" s="55" t="s">
        <v>186</v>
      </c>
      <c r="B144" s="4" t="s">
        <v>187</v>
      </c>
      <c r="C144" s="5">
        <f>C145</f>
        <v>13993.4</v>
      </c>
      <c r="D144" s="5">
        <f>D145</f>
        <v>13643.4</v>
      </c>
      <c r="E144" s="5">
        <f t="shared" si="6"/>
        <v>97.498820872697138</v>
      </c>
      <c r="F144" s="5">
        <f>F145</f>
        <v>0</v>
      </c>
      <c r="G144" s="5"/>
      <c r="H144" s="31"/>
    </row>
    <row r="145" spans="1:8" s="37" customFormat="1" ht="10.199999999999999" outlineLevel="3" x14ac:dyDescent="0.2">
      <c r="A145" s="15" t="s">
        <v>240</v>
      </c>
      <c r="B145" s="7" t="s">
        <v>241</v>
      </c>
      <c r="C145" s="8">
        <v>13993.4</v>
      </c>
      <c r="D145" s="8">
        <v>13643.4</v>
      </c>
      <c r="E145" s="8">
        <f t="shared" si="6"/>
        <v>97.498820872697138</v>
      </c>
      <c r="F145" s="8">
        <v>0</v>
      </c>
      <c r="G145" s="8"/>
      <c r="H145" s="31"/>
    </row>
    <row r="146" spans="1:8" s="34" customFormat="1" ht="10.199999999999999" outlineLevel="3" x14ac:dyDescent="0.2">
      <c r="A146" s="55" t="s">
        <v>126</v>
      </c>
      <c r="B146" s="4" t="s">
        <v>127</v>
      </c>
      <c r="C146" s="5">
        <f>C148+C149+C152+C153+C150+C151</f>
        <v>957230.3</v>
      </c>
      <c r="D146" s="5">
        <f>D148+D149+D152+D153+D150+D151</f>
        <v>865925.7</v>
      </c>
      <c r="E146" s="5">
        <f t="shared" si="6"/>
        <v>90.461584845360605</v>
      </c>
      <c r="F146" s="5">
        <f>F148+F149+F152+F153+F150+F151</f>
        <v>942756.50000000012</v>
      </c>
      <c r="G146" s="5">
        <f t="shared" si="7"/>
        <v>91.850408880766125</v>
      </c>
      <c r="H146" s="6"/>
    </row>
    <row r="147" spans="1:8" s="37" customFormat="1" ht="10.199999999999999" outlineLevel="3" x14ac:dyDescent="0.2">
      <c r="A147" s="65"/>
      <c r="B147" s="48" t="s">
        <v>91</v>
      </c>
      <c r="C147" s="47">
        <v>695129</v>
      </c>
      <c r="D147" s="47">
        <v>676474.8</v>
      </c>
      <c r="E147" s="47">
        <f t="shared" si="6"/>
        <v>97.316440545567801</v>
      </c>
      <c r="F147" s="47">
        <v>737624.1</v>
      </c>
      <c r="G147" s="47">
        <f t="shared" si="7"/>
        <v>91.709964465640439</v>
      </c>
      <c r="H147" s="31"/>
    </row>
    <row r="148" spans="1:8" ht="10.199999999999999" outlineLevel="3" x14ac:dyDescent="0.2">
      <c r="A148" s="15" t="s">
        <v>128</v>
      </c>
      <c r="B148" s="7" t="s">
        <v>129</v>
      </c>
      <c r="C148" s="8">
        <v>317589</v>
      </c>
      <c r="D148" s="8">
        <v>292831.59999999998</v>
      </c>
      <c r="E148" s="8">
        <f t="shared" si="6"/>
        <v>92.204578873953437</v>
      </c>
      <c r="F148" s="8">
        <v>301999</v>
      </c>
      <c r="G148" s="8">
        <f t="shared" si="7"/>
        <v>96.964427034526608</v>
      </c>
      <c r="H148" s="1"/>
    </row>
    <row r="149" spans="1:8" ht="10.199999999999999" outlineLevel="3" x14ac:dyDescent="0.2">
      <c r="A149" s="15" t="s">
        <v>130</v>
      </c>
      <c r="B149" s="7" t="s">
        <v>131</v>
      </c>
      <c r="C149" s="8">
        <v>547539.4</v>
      </c>
      <c r="D149" s="8">
        <v>491211.6</v>
      </c>
      <c r="E149" s="8">
        <f t="shared" si="6"/>
        <v>89.712557671648824</v>
      </c>
      <c r="F149" s="8">
        <v>519277.3</v>
      </c>
      <c r="G149" s="8">
        <f t="shared" si="7"/>
        <v>94.59523842078211</v>
      </c>
      <c r="H149" s="1"/>
    </row>
    <row r="150" spans="1:8" ht="10.199999999999999" outlineLevel="3" x14ac:dyDescent="0.2">
      <c r="A150" s="15" t="s">
        <v>179</v>
      </c>
      <c r="B150" s="7" t="s">
        <v>180</v>
      </c>
      <c r="C150" s="8">
        <v>61735.9</v>
      </c>
      <c r="D150" s="8">
        <v>55083.8</v>
      </c>
      <c r="E150" s="8">
        <f t="shared" si="6"/>
        <v>89.224908035681025</v>
      </c>
      <c r="F150" s="8">
        <v>65551.399999999994</v>
      </c>
      <c r="G150" s="8">
        <f t="shared" si="7"/>
        <v>84.031462333375046</v>
      </c>
      <c r="H150" s="1"/>
    </row>
    <row r="151" spans="1:8" ht="10.199999999999999" outlineLevel="3" x14ac:dyDescent="0.2">
      <c r="A151" s="15" t="s">
        <v>201</v>
      </c>
      <c r="B151" s="7" t="s">
        <v>202</v>
      </c>
      <c r="C151" s="8">
        <v>652.5</v>
      </c>
      <c r="D151" s="8">
        <v>503.7</v>
      </c>
      <c r="E151" s="8">
        <f t="shared" si="6"/>
        <v>77.195402298850567</v>
      </c>
      <c r="F151" s="8">
        <v>195.7</v>
      </c>
      <c r="G151" s="8">
        <f t="shared" si="7"/>
        <v>257.38375063873275</v>
      </c>
      <c r="H151" s="1"/>
    </row>
    <row r="152" spans="1:8" ht="10.199999999999999" outlineLevel="3" x14ac:dyDescent="0.2">
      <c r="A152" s="15" t="s">
        <v>132</v>
      </c>
      <c r="B152" s="7" t="s">
        <v>214</v>
      </c>
      <c r="C152" s="17">
        <v>29707.9</v>
      </c>
      <c r="D152" s="8">
        <v>26289.4</v>
      </c>
      <c r="E152" s="8">
        <f t="shared" si="6"/>
        <v>88.492959785107658</v>
      </c>
      <c r="F152" s="8">
        <v>29849.3</v>
      </c>
      <c r="G152" s="8">
        <f t="shared" si="7"/>
        <v>88.073757173535057</v>
      </c>
      <c r="H152" s="1"/>
    </row>
    <row r="153" spans="1:8" ht="10.199999999999999" outlineLevel="3" x14ac:dyDescent="0.2">
      <c r="A153" s="15" t="s">
        <v>133</v>
      </c>
      <c r="B153" s="7" t="s">
        <v>134</v>
      </c>
      <c r="C153" s="8">
        <v>5.6</v>
      </c>
      <c r="D153" s="8">
        <v>5.6</v>
      </c>
      <c r="E153" s="8">
        <f t="shared" si="6"/>
        <v>100</v>
      </c>
      <c r="F153" s="8">
        <v>25883.8</v>
      </c>
      <c r="G153" s="8">
        <f t="shared" si="7"/>
        <v>2.1635154034569885E-2</v>
      </c>
      <c r="H153" s="1"/>
    </row>
    <row r="154" spans="1:8" s="34" customFormat="1" ht="10.199999999999999" outlineLevel="3" x14ac:dyDescent="0.2">
      <c r="A154" s="55" t="s">
        <v>135</v>
      </c>
      <c r="B154" s="4" t="s">
        <v>215</v>
      </c>
      <c r="C154" s="5">
        <f>C156</f>
        <v>123712.3</v>
      </c>
      <c r="D154" s="5">
        <f>D156</f>
        <v>102419.9</v>
      </c>
      <c r="E154" s="5">
        <f t="shared" si="6"/>
        <v>82.788776863739486</v>
      </c>
      <c r="F154" s="5">
        <f>F156</f>
        <v>109076.5</v>
      </c>
      <c r="G154" s="5">
        <f t="shared" si="7"/>
        <v>93.897310603108821</v>
      </c>
      <c r="H154" s="6"/>
    </row>
    <row r="155" spans="1:8" s="37" customFormat="1" ht="10.199999999999999" outlineLevel="3" x14ac:dyDescent="0.2">
      <c r="A155" s="65"/>
      <c r="B155" s="48" t="s">
        <v>91</v>
      </c>
      <c r="C155" s="47">
        <v>61946.5</v>
      </c>
      <c r="D155" s="47">
        <v>57398.1</v>
      </c>
      <c r="E155" s="47">
        <f t="shared" si="6"/>
        <v>92.657535131121207</v>
      </c>
      <c r="F155" s="47">
        <v>71115.399999999994</v>
      </c>
      <c r="G155" s="47">
        <f t="shared" si="7"/>
        <v>80.711210230133005</v>
      </c>
      <c r="H155" s="31"/>
    </row>
    <row r="156" spans="1:8" ht="10.199999999999999" outlineLevel="3" x14ac:dyDescent="0.2">
      <c r="A156" s="15" t="s">
        <v>136</v>
      </c>
      <c r="B156" s="7" t="s">
        <v>137</v>
      </c>
      <c r="C156" s="8">
        <v>123712.3</v>
      </c>
      <c r="D156" s="8">
        <v>102419.9</v>
      </c>
      <c r="E156" s="8">
        <f t="shared" si="6"/>
        <v>82.788776863739486</v>
      </c>
      <c r="F156" s="8">
        <v>109076.5</v>
      </c>
      <c r="G156" s="8">
        <f t="shared" si="7"/>
        <v>93.897310603108821</v>
      </c>
      <c r="H156" s="1"/>
    </row>
    <row r="157" spans="1:8" s="34" customFormat="1" ht="10.199999999999999" outlineLevel="3" x14ac:dyDescent="0.2">
      <c r="A157" s="55">
        <v>1000</v>
      </c>
      <c r="B157" s="4" t="s">
        <v>138</v>
      </c>
      <c r="C157" s="5">
        <f>C159+C160+C161+C162</f>
        <v>115077.3</v>
      </c>
      <c r="D157" s="5">
        <f>D159+D160+D161+D162</f>
        <v>110831.8</v>
      </c>
      <c r="E157" s="5">
        <f t="shared" si="6"/>
        <v>96.310740693429537</v>
      </c>
      <c r="F157" s="5">
        <f>F159+F160+F161+F162</f>
        <v>108426.7</v>
      </c>
      <c r="G157" s="5">
        <f t="shared" si="7"/>
        <v>102.21818057729324</v>
      </c>
      <c r="H157" s="6"/>
    </row>
    <row r="158" spans="1:8" s="37" customFormat="1" ht="10.199999999999999" outlineLevel="3" x14ac:dyDescent="0.2">
      <c r="A158" s="65"/>
      <c r="B158" s="48" t="s">
        <v>91</v>
      </c>
      <c r="C158" s="47">
        <v>6020</v>
      </c>
      <c r="D158" s="47">
        <v>6013.4</v>
      </c>
      <c r="E158" s="47">
        <f t="shared" si="6"/>
        <v>99.89036544850498</v>
      </c>
      <c r="F158" s="47">
        <v>5342.5</v>
      </c>
      <c r="G158" s="47">
        <f t="shared" si="7"/>
        <v>112.55779129620964</v>
      </c>
      <c r="H158" s="31"/>
    </row>
    <row r="159" spans="1:8" ht="10.199999999999999" outlineLevel="3" x14ac:dyDescent="0.2">
      <c r="A159" s="15" t="s">
        <v>139</v>
      </c>
      <c r="B159" s="7" t="s">
        <v>140</v>
      </c>
      <c r="C159" s="8">
        <v>7508</v>
      </c>
      <c r="D159" s="8">
        <v>7401.1</v>
      </c>
      <c r="E159" s="8">
        <f t="shared" si="6"/>
        <v>98.576185402237613</v>
      </c>
      <c r="F159" s="8">
        <v>7564.5</v>
      </c>
      <c r="G159" s="8">
        <f t="shared" si="7"/>
        <v>97.839910106418131</v>
      </c>
      <c r="H159" s="1"/>
    </row>
    <row r="160" spans="1:8" ht="10.199999999999999" outlineLevel="3" x14ac:dyDescent="0.2">
      <c r="A160" s="15" t="s">
        <v>198</v>
      </c>
      <c r="B160" s="7" t="s">
        <v>141</v>
      </c>
      <c r="C160" s="8">
        <v>53366.5</v>
      </c>
      <c r="D160" s="8">
        <v>51963.8</v>
      </c>
      <c r="E160" s="8">
        <f t="shared" si="6"/>
        <v>97.371572053629151</v>
      </c>
      <c r="F160" s="8">
        <v>60220.9</v>
      </c>
      <c r="G160" s="8">
        <f t="shared" si="7"/>
        <v>86.288647296868689</v>
      </c>
      <c r="H160" s="1"/>
    </row>
    <row r="161" spans="1:8" ht="10.199999999999999" outlineLevel="3" x14ac:dyDescent="0.2">
      <c r="A161" s="15">
        <v>1004</v>
      </c>
      <c r="B161" s="7" t="s">
        <v>142</v>
      </c>
      <c r="C161" s="8">
        <v>47162</v>
      </c>
      <c r="D161" s="8">
        <v>44432.6</v>
      </c>
      <c r="E161" s="8">
        <f t="shared" si="6"/>
        <v>94.212713625376352</v>
      </c>
      <c r="F161" s="8">
        <v>32850.800000000003</v>
      </c>
      <c r="G161" s="8">
        <f t="shared" si="7"/>
        <v>135.25576241674477</v>
      </c>
      <c r="H161" s="1"/>
    </row>
    <row r="162" spans="1:8" ht="10.199999999999999" outlineLevel="3" x14ac:dyDescent="0.2">
      <c r="A162" s="15" t="s">
        <v>188</v>
      </c>
      <c r="B162" s="7" t="s">
        <v>189</v>
      </c>
      <c r="C162" s="8">
        <v>7040.8</v>
      </c>
      <c r="D162" s="8">
        <v>7034.3</v>
      </c>
      <c r="E162" s="8">
        <f t="shared" si="6"/>
        <v>99.907680945347124</v>
      </c>
      <c r="F162" s="8">
        <v>7790.5</v>
      </c>
      <c r="G162" s="8">
        <f t="shared" si="7"/>
        <v>90.293305949553954</v>
      </c>
      <c r="H162" s="1"/>
    </row>
    <row r="163" spans="1:8" s="34" customFormat="1" ht="10.199999999999999" outlineLevel="3" x14ac:dyDescent="0.2">
      <c r="A163" s="55">
        <v>1100</v>
      </c>
      <c r="B163" s="4" t="s">
        <v>143</v>
      </c>
      <c r="C163" s="5">
        <f>C166+C165</f>
        <v>44458.7</v>
      </c>
      <c r="D163" s="5">
        <f>D166+D165</f>
        <v>40399.899999999994</v>
      </c>
      <c r="E163" s="5">
        <f t="shared" si="6"/>
        <v>90.87062824599009</v>
      </c>
      <c r="F163" s="5">
        <f>F166+F165</f>
        <v>46532.2</v>
      </c>
      <c r="G163" s="5">
        <f t="shared" si="7"/>
        <v>86.821383901900191</v>
      </c>
      <c r="H163" s="6"/>
    </row>
    <row r="164" spans="1:8" s="37" customFormat="1" ht="10.199999999999999" outlineLevel="3" x14ac:dyDescent="0.2">
      <c r="A164" s="65"/>
      <c r="B164" s="48" t="s">
        <v>91</v>
      </c>
      <c r="C164" s="47">
        <v>33843.199999999997</v>
      </c>
      <c r="D164" s="47">
        <v>31569.7</v>
      </c>
      <c r="E164" s="47">
        <f t="shared" si="6"/>
        <v>93.282254633131629</v>
      </c>
      <c r="F164" s="47">
        <v>34392.300000000003</v>
      </c>
      <c r="G164" s="47">
        <f t="shared" si="7"/>
        <v>91.792930394303369</v>
      </c>
      <c r="H164" s="31"/>
    </row>
    <row r="165" spans="1:8" s="37" customFormat="1" ht="10.199999999999999" outlineLevel="3" x14ac:dyDescent="0.2">
      <c r="A165" s="15" t="s">
        <v>190</v>
      </c>
      <c r="B165" s="7" t="s">
        <v>191</v>
      </c>
      <c r="C165" s="8">
        <v>26376.7</v>
      </c>
      <c r="D165" s="8">
        <v>23040.1</v>
      </c>
      <c r="E165" s="8">
        <f t="shared" si="6"/>
        <v>87.350199228864867</v>
      </c>
      <c r="F165" s="8">
        <v>22968.3</v>
      </c>
      <c r="G165" s="8">
        <f t="shared" si="7"/>
        <v>100.31260476395727</v>
      </c>
      <c r="H165" s="31"/>
    </row>
    <row r="166" spans="1:8" ht="10.199999999999999" outlineLevel="3" x14ac:dyDescent="0.2">
      <c r="A166" s="15" t="s">
        <v>144</v>
      </c>
      <c r="B166" s="7" t="s">
        <v>145</v>
      </c>
      <c r="C166" s="8">
        <v>18082</v>
      </c>
      <c r="D166" s="8">
        <v>17359.8</v>
      </c>
      <c r="E166" s="8">
        <f t="shared" si="6"/>
        <v>96.005972790620504</v>
      </c>
      <c r="F166" s="8">
        <v>23563.9</v>
      </c>
      <c r="G166" s="8">
        <f t="shared" si="7"/>
        <v>73.671166487720612</v>
      </c>
      <c r="H166" s="1"/>
    </row>
    <row r="167" spans="1:8" s="34" customFormat="1" ht="10.199999999999999" outlineLevel="3" x14ac:dyDescent="0.2">
      <c r="A167" s="55">
        <v>1200</v>
      </c>
      <c r="B167" s="4" t="s">
        <v>146</v>
      </c>
      <c r="C167" s="5">
        <f>C169</f>
        <v>3506.6</v>
      </c>
      <c r="D167" s="5">
        <f>D169</f>
        <v>3227.8</v>
      </c>
      <c r="E167" s="5">
        <f t="shared" si="6"/>
        <v>92.049278503393609</v>
      </c>
      <c r="F167" s="5">
        <f t="shared" ref="F167" si="8">F169</f>
        <v>3408.1</v>
      </c>
      <c r="G167" s="5">
        <f t="shared" si="7"/>
        <v>94.709662275168</v>
      </c>
      <c r="H167" s="6"/>
    </row>
    <row r="168" spans="1:8" s="37" customFormat="1" ht="10.199999999999999" outlineLevel="3" x14ac:dyDescent="0.2">
      <c r="A168" s="65"/>
      <c r="B168" s="48" t="s">
        <v>91</v>
      </c>
      <c r="C168" s="47">
        <v>1580.3</v>
      </c>
      <c r="D168" s="47">
        <v>1463.2</v>
      </c>
      <c r="E168" s="47">
        <f t="shared" si="6"/>
        <v>92.590014554198575</v>
      </c>
      <c r="F168" s="47">
        <v>1466.4</v>
      </c>
      <c r="G168" s="47">
        <f t="shared" si="7"/>
        <v>99.781778505182757</v>
      </c>
      <c r="H168" s="31"/>
    </row>
    <row r="169" spans="1:8" ht="10.199999999999999" outlineLevel="3" x14ac:dyDescent="0.2">
      <c r="A169" s="15" t="s">
        <v>147</v>
      </c>
      <c r="B169" s="7" t="s">
        <v>148</v>
      </c>
      <c r="C169" s="8">
        <v>3506.6</v>
      </c>
      <c r="D169" s="8">
        <v>3227.8</v>
      </c>
      <c r="E169" s="8">
        <f t="shared" si="6"/>
        <v>92.049278503393609</v>
      </c>
      <c r="F169" s="8">
        <v>3408.1</v>
      </c>
      <c r="G169" s="8">
        <f t="shared" si="7"/>
        <v>94.709662275168</v>
      </c>
      <c r="H169" s="1"/>
    </row>
    <row r="170" spans="1:8" ht="10.199999999999999" outlineLevel="3" x14ac:dyDescent="0.2">
      <c r="A170" s="55" t="s">
        <v>149</v>
      </c>
      <c r="B170" s="4" t="s">
        <v>150</v>
      </c>
      <c r="C170" s="5">
        <f>C171</f>
        <v>5648.5</v>
      </c>
      <c r="D170" s="5">
        <f>D171</f>
        <v>4334.7</v>
      </c>
      <c r="E170" s="5">
        <f t="shared" si="6"/>
        <v>76.740727626803576</v>
      </c>
      <c r="F170" s="5">
        <f>F171</f>
        <v>3170.2</v>
      </c>
      <c r="G170" s="5">
        <f t="shared" si="7"/>
        <v>136.73269825247618</v>
      </c>
      <c r="H170" s="1"/>
    </row>
    <row r="171" spans="1:8" ht="10.199999999999999" outlineLevel="3" x14ac:dyDescent="0.2">
      <c r="A171" s="15" t="s">
        <v>151</v>
      </c>
      <c r="B171" s="7" t="s">
        <v>152</v>
      </c>
      <c r="C171" s="8">
        <v>5648.5</v>
      </c>
      <c r="D171" s="8">
        <v>4334.7</v>
      </c>
      <c r="E171" s="8">
        <f t="shared" si="6"/>
        <v>76.740727626803576</v>
      </c>
      <c r="F171" s="8">
        <v>3170.2</v>
      </c>
      <c r="G171" s="8">
        <f t="shared" si="7"/>
        <v>136.73269825247618</v>
      </c>
      <c r="H171" s="1"/>
    </row>
    <row r="172" spans="1:8" s="34" customFormat="1" ht="10.199999999999999" outlineLevel="3" x14ac:dyDescent="0.2">
      <c r="A172" s="55"/>
      <c r="B172" s="4" t="s">
        <v>153</v>
      </c>
      <c r="C172" s="5">
        <f>C110+C125+C131+C137+C144+C146+C154+C157+C163+C167+C170</f>
        <v>1778966.8</v>
      </c>
      <c r="D172" s="5">
        <f>D110+D125+D131+D137+D144+D146+D154+D157+D163+D167+D170</f>
        <v>1598151.9999999998</v>
      </c>
      <c r="E172" s="5">
        <f t="shared" si="6"/>
        <v>89.835965460400928</v>
      </c>
      <c r="F172" s="5">
        <f>F110+F125+F131+F137+F144+F146+F154+F157+F163+F167+F170</f>
        <v>1668623.0000000002</v>
      </c>
      <c r="G172" s="5">
        <f t="shared" si="7"/>
        <v>95.776697312694338</v>
      </c>
      <c r="H172" s="6"/>
    </row>
    <row r="173" spans="1:8" s="37" customFormat="1" ht="10.199999999999999" outlineLevel="3" x14ac:dyDescent="0.2">
      <c r="A173" s="66"/>
      <c r="B173" s="48" t="s">
        <v>91</v>
      </c>
      <c r="C173" s="47">
        <f>C112+C114+C116+C120+C124+C126+C133+C135+C138+C147+C155+C158+C164+C168+C118</f>
        <v>1033459</v>
      </c>
      <c r="D173" s="47">
        <f>D112+D114+D116+D120+D124+D126+D133+D135+D138+D147+D155+D158+D164+D168+D118</f>
        <v>991126.7</v>
      </c>
      <c r="E173" s="47">
        <f t="shared" si="6"/>
        <v>95.903823954312656</v>
      </c>
      <c r="F173" s="47">
        <f>F112+F114+F116+F120+F124+F126+F133+F135+F138+F147+F155+F158+F164+F168+F118</f>
        <v>1048187.8000000002</v>
      </c>
      <c r="G173" s="47">
        <f t="shared" si="7"/>
        <v>94.556214067746239</v>
      </c>
      <c r="H173" s="31"/>
    </row>
    <row r="174" spans="1:8" s="34" customFormat="1" ht="10.199999999999999" outlineLevel="3" x14ac:dyDescent="0.2">
      <c r="A174" s="67"/>
      <c r="B174" s="4" t="s">
        <v>154</v>
      </c>
      <c r="C174" s="5">
        <v>-61967.199999999997</v>
      </c>
      <c r="D174" s="5">
        <f>D108-D172</f>
        <v>15933.40000000014</v>
      </c>
      <c r="E174" s="5" t="s">
        <v>276</v>
      </c>
      <c r="F174" s="5">
        <f>F108-F172</f>
        <v>-23814.000000000233</v>
      </c>
      <c r="G174" s="5" t="s">
        <v>276</v>
      </c>
      <c r="H174" s="6"/>
    </row>
    <row r="175" spans="1:8" x14ac:dyDescent="0.2">
      <c r="C175" s="38"/>
      <c r="D175" s="38"/>
      <c r="F175" s="46"/>
      <c r="G175" s="32"/>
    </row>
    <row r="176" spans="1:8" x14ac:dyDescent="0.2">
      <c r="B176" s="33" t="s">
        <v>207</v>
      </c>
      <c r="F176" s="52" t="s">
        <v>208</v>
      </c>
      <c r="G176" s="53"/>
    </row>
  </sheetData>
  <customSheetViews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1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5"/>
      <headerFooter alignWithMargins="0"/>
    </customSheetView>
  </customSheetViews>
  <mergeCells count="3">
    <mergeCell ref="A2:G2"/>
    <mergeCell ref="F176:G176"/>
    <mergeCell ref="A3:G3"/>
  </mergeCells>
  <printOptions horizontalCentered="1"/>
  <pageMargins left="0.78740157480314965" right="0" top="0" bottom="0" header="0" footer="0"/>
  <pageSetup paperSize="9" scale="75" fitToHeight="5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01.01.2020</vt:lpstr>
      <vt:lpstr>'на 01.01.2020'!Заголовки_для_печати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2020-04-17T08:53:47Z</cp:lastPrinted>
  <dcterms:created xsi:type="dcterms:W3CDTF">2002-03-11T10:22:12Z</dcterms:created>
  <dcterms:modified xsi:type="dcterms:W3CDTF">2020-07-14T11:30:56Z</dcterms:modified>
</cp:coreProperties>
</file>